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r-nis\OneDrive\ドキュメント\■KKK★活用研究会\220727 第60回　小山  稔 氏\当日資料\"/>
    </mc:Choice>
  </mc:AlternateContent>
  <xr:revisionPtr revIDLastSave="0" documentId="13_ncr:1_{582F8BF9-D7D0-42CC-856F-0DAD0F23E386}" xr6:coauthVersionLast="47" xr6:coauthVersionMax="47" xr10:uidLastSave="{00000000-0000-0000-0000-000000000000}"/>
  <bookViews>
    <workbookView xWindow="-120" yWindow="-120" windowWidth="21840" windowHeight="13140" firstSheet="2" activeTab="4" xr2:uid="{7EF20343-DC49-4110-8E33-7BA9AA7D9F58}"/>
  </bookViews>
  <sheets>
    <sheet name="出典URL" sheetId="7" r:id="rId1"/>
    <sheet name="第23回生命表" sheetId="3" r:id="rId2"/>
    <sheet name="平均余命" sheetId="5" r:id="rId3"/>
    <sheet name="平均寿命国際比較" sheetId="6" r:id="rId4"/>
    <sheet name="WPPシミュレーション" sheetId="1" r:id="rId5"/>
    <sheet name="現価率" sheetId="2" r:id="rId6"/>
    <sheet name="年金制度変遷" sheetId="8" r:id="rId7"/>
    <sheet name="年金制度一覧" sheetId="9" r:id="rId8"/>
  </sheets>
  <definedNames>
    <definedName name="_xlnm.Print_Area" localSheetId="1">第23回生命表!$A$1:$S$158</definedName>
    <definedName name="繰下利率">WPPシミュレーション!$A$5</definedName>
    <definedName name="繰上利率">WPPシミュレーション!$A$3</definedName>
    <definedName name="再評価率">#REF!</definedName>
    <definedName name="持分付与昇給額">#REF!</definedName>
    <definedName name="待期者再評価率">#REF!</definedName>
    <definedName name="退職日">#REF!</definedName>
    <definedName name="定年退職日">#REF!</definedName>
    <definedName name="付与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2" l="1"/>
  <c r="D7" i="2" s="1"/>
  <c r="C7" i="2" s="1"/>
  <c r="B8" i="2"/>
  <c r="D8" i="2" s="1"/>
  <c r="B9" i="2"/>
  <c r="D9" i="2" s="1"/>
  <c r="E9" i="2" s="1"/>
  <c r="B10" i="2"/>
  <c r="D10" i="2" s="1"/>
  <c r="B12" i="2"/>
  <c r="B13" i="2"/>
  <c r="B14" i="2"/>
  <c r="B15" i="2"/>
  <c r="B17" i="2"/>
  <c r="B18" i="2"/>
  <c r="B19" i="2"/>
  <c r="B20" i="2"/>
  <c r="B6" i="2"/>
  <c r="B11" i="2"/>
  <c r="B16" i="2"/>
  <c r="B21" i="2"/>
  <c r="B22" i="2"/>
  <c r="B23" i="2"/>
  <c r="B24" i="2"/>
  <c r="B25" i="2"/>
  <c r="B26" i="2"/>
  <c r="B27" i="2"/>
  <c r="B28" i="2"/>
  <c r="B29" i="2"/>
  <c r="B30" i="2"/>
  <c r="B31" i="2"/>
  <c r="C8" i="2" l="1"/>
  <c r="E8" i="2"/>
  <c r="C10" i="2"/>
  <c r="E10" i="2"/>
  <c r="C9" i="2"/>
  <c r="E7" i="2"/>
  <c r="D15" i="2"/>
  <c r="C15" i="2" s="1"/>
  <c r="D14" i="2"/>
  <c r="E14" i="2" s="1"/>
  <c r="D13" i="2"/>
  <c r="C13" i="2" s="1"/>
  <c r="D12" i="2"/>
  <c r="C12" i="2" s="1"/>
  <c r="D24" i="2"/>
  <c r="C24" i="2" s="1"/>
  <c r="D30" i="2"/>
  <c r="D19" i="2"/>
  <c r="E19" i="2" s="1"/>
  <c r="D20" i="2"/>
  <c r="C20" i="2" s="1"/>
  <c r="D18" i="2"/>
  <c r="C18" i="2" s="1"/>
  <c r="D17" i="2"/>
  <c r="C17" i="2" s="1"/>
  <c r="D27" i="2"/>
  <c r="E27" i="2" s="1"/>
  <c r="D23" i="2"/>
  <c r="E23" i="2" s="1"/>
  <c r="D16" i="2"/>
  <c r="D29" i="2"/>
  <c r="E29" i="2" s="1"/>
  <c r="D26" i="2"/>
  <c r="D11" i="2"/>
  <c r="E11" i="2" s="1"/>
  <c r="D25" i="2"/>
  <c r="E25" i="2" s="1"/>
  <c r="D22" i="2"/>
  <c r="D31" i="2"/>
  <c r="E31" i="2" s="1"/>
  <c r="D28" i="2"/>
  <c r="D21" i="2"/>
  <c r="E21" i="2" s="1"/>
  <c r="D6" i="2"/>
  <c r="I15" i="1"/>
  <c r="H15" i="1"/>
  <c r="G15" i="1"/>
  <c r="F15" i="1"/>
  <c r="E15" i="1"/>
  <c r="I24" i="1"/>
  <c r="H24" i="1"/>
  <c r="G24" i="1"/>
  <c r="F24" i="1"/>
  <c r="E24" i="1"/>
  <c r="E26" i="1"/>
  <c r="F26" i="1" s="1"/>
  <c r="G26" i="1" s="1"/>
  <c r="H26" i="1" s="1"/>
  <c r="I26" i="1" s="1"/>
  <c r="E25" i="1"/>
  <c r="F25" i="1" s="1"/>
  <c r="G25" i="1" s="1"/>
  <c r="H25" i="1" s="1"/>
  <c r="I25" i="1" s="1"/>
  <c r="E23" i="1"/>
  <c r="F23" i="1" s="1"/>
  <c r="G23" i="1" s="1"/>
  <c r="H23" i="1" s="1"/>
  <c r="I23" i="1" s="1"/>
  <c r="J23" i="1" s="1"/>
  <c r="K23" i="1" s="1"/>
  <c r="L23" i="1" s="1"/>
  <c r="M23" i="1" s="1"/>
  <c r="N23" i="1" s="1"/>
  <c r="O23" i="1" s="1"/>
  <c r="P23" i="1" s="1"/>
  <c r="Q23" i="1" s="1"/>
  <c r="R23" i="1" s="1"/>
  <c r="S23" i="1" s="1"/>
  <c r="T23" i="1" s="1"/>
  <c r="U23" i="1" s="1"/>
  <c r="V23" i="1" s="1"/>
  <c r="W23" i="1" s="1"/>
  <c r="X23" i="1" s="1"/>
  <c r="Y23" i="1" s="1"/>
  <c r="Z23" i="1" s="1"/>
  <c r="AA23" i="1" s="1"/>
  <c r="AB23" i="1" s="1"/>
  <c r="AC23" i="1" s="1"/>
  <c r="AD23" i="1" s="1"/>
  <c r="AE23" i="1" s="1"/>
  <c r="AF23" i="1" s="1"/>
  <c r="AG23" i="1" s="1"/>
  <c r="AH23" i="1" s="1"/>
  <c r="AI23" i="1" s="1"/>
  <c r="AJ23" i="1" s="1"/>
  <c r="AK23" i="1" s="1"/>
  <c r="AL23" i="1" s="1"/>
  <c r="AM23" i="1" s="1"/>
  <c r="AN23" i="1" s="1"/>
  <c r="AO23" i="1" s="1"/>
  <c r="AP23" i="1" s="1"/>
  <c r="AQ23" i="1" s="1"/>
  <c r="AR23" i="1" s="1"/>
  <c r="AS23" i="1" s="1"/>
  <c r="E22" i="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J24" i="1"/>
  <c r="K24" i="1" s="1"/>
  <c r="L24" i="1" s="1"/>
  <c r="M24" i="1" s="1"/>
  <c r="N24" i="1" s="1"/>
  <c r="O24" i="1" s="1"/>
  <c r="P24" i="1" s="1"/>
  <c r="Q24" i="1" s="1"/>
  <c r="R24" i="1" s="1"/>
  <c r="S24" i="1" s="1"/>
  <c r="T24" i="1" s="1"/>
  <c r="U24" i="1" s="1"/>
  <c r="V24" i="1" s="1"/>
  <c r="W24" i="1" s="1"/>
  <c r="X24" i="1" s="1"/>
  <c r="Y24" i="1" s="1"/>
  <c r="Z24" i="1" s="1"/>
  <c r="AA24" i="1" s="1"/>
  <c r="AB24" i="1" s="1"/>
  <c r="AC24" i="1" s="1"/>
  <c r="AD24" i="1" s="1"/>
  <c r="AE24" i="1" s="1"/>
  <c r="AF24" i="1" s="1"/>
  <c r="AG24" i="1" s="1"/>
  <c r="AH24" i="1" s="1"/>
  <c r="AI24" i="1" s="1"/>
  <c r="AJ24" i="1" s="1"/>
  <c r="AK24" i="1" s="1"/>
  <c r="AL24" i="1" s="1"/>
  <c r="AM24" i="1" s="1"/>
  <c r="AN24" i="1" s="1"/>
  <c r="AO24" i="1" s="1"/>
  <c r="AP24" i="1" s="1"/>
  <c r="AQ24" i="1" s="1"/>
  <c r="AR24" i="1" s="1"/>
  <c r="AS24" i="1" s="1"/>
  <c r="F21" i="1"/>
  <c r="G21" i="1" s="1"/>
  <c r="H21" i="1" s="1"/>
  <c r="I21" i="1" s="1"/>
  <c r="J21" i="1" s="1"/>
  <c r="K21" i="1" s="1"/>
  <c r="L21" i="1" s="1"/>
  <c r="M21" i="1" s="1"/>
  <c r="N21" i="1" s="1"/>
  <c r="O21" i="1" s="1"/>
  <c r="P21" i="1" s="1"/>
  <c r="Q21" i="1" s="1"/>
  <c r="R21" i="1" s="1"/>
  <c r="S21" i="1" s="1"/>
  <c r="T21" i="1" s="1"/>
  <c r="U21" i="1" s="1"/>
  <c r="V21" i="1" s="1"/>
  <c r="W21" i="1" s="1"/>
  <c r="X21" i="1" s="1"/>
  <c r="Y21" i="1" s="1"/>
  <c r="Z21" i="1" s="1"/>
  <c r="AA21" i="1" s="1"/>
  <c r="AB21" i="1" s="1"/>
  <c r="AC21" i="1" s="1"/>
  <c r="AD21" i="1" s="1"/>
  <c r="AE21" i="1" s="1"/>
  <c r="AF21" i="1" s="1"/>
  <c r="AG21" i="1" s="1"/>
  <c r="AH21" i="1" s="1"/>
  <c r="AI21" i="1" s="1"/>
  <c r="AJ21" i="1" s="1"/>
  <c r="AK21" i="1" s="1"/>
  <c r="AL21" i="1" s="1"/>
  <c r="AM21" i="1" s="1"/>
  <c r="AN21" i="1" s="1"/>
  <c r="AO21" i="1" s="1"/>
  <c r="AP21" i="1" s="1"/>
  <c r="AQ21" i="1" s="1"/>
  <c r="AR21" i="1" s="1"/>
  <c r="AS21" i="1" s="1"/>
  <c r="E13" i="1"/>
  <c r="F12" i="1"/>
  <c r="G12" i="1" s="1"/>
  <c r="H12" i="1" s="1"/>
  <c r="I12" i="1" s="1"/>
  <c r="J12" i="1" s="1"/>
  <c r="K12" i="1" s="1"/>
  <c r="L12" i="1" s="1"/>
  <c r="M12" i="1" s="1"/>
  <c r="N12" i="1" s="1"/>
  <c r="O12" i="1" s="1"/>
  <c r="P12" i="1" s="1"/>
  <c r="Q12" i="1" s="1"/>
  <c r="R12" i="1" s="1"/>
  <c r="S12" i="1" s="1"/>
  <c r="T12" i="1" s="1"/>
  <c r="U12" i="1" s="1"/>
  <c r="V12" i="1" s="1"/>
  <c r="W12" i="1" s="1"/>
  <c r="X12" i="1" s="1"/>
  <c r="Y12" i="1" s="1"/>
  <c r="Z12" i="1" s="1"/>
  <c r="AA12" i="1" s="1"/>
  <c r="AB12" i="1" s="1"/>
  <c r="AC12" i="1" s="1"/>
  <c r="AD12" i="1" s="1"/>
  <c r="AE12" i="1" s="1"/>
  <c r="D26" i="1"/>
  <c r="E34" i="1"/>
  <c r="E33" i="1"/>
  <c r="F33" i="1" s="1"/>
  <c r="G33" i="1" s="1"/>
  <c r="H33" i="1" s="1"/>
  <c r="I33" i="1" s="1"/>
  <c r="J33" i="1" s="1"/>
  <c r="K33" i="1" s="1"/>
  <c r="L33" i="1" s="1"/>
  <c r="M33" i="1" s="1"/>
  <c r="N33" i="1" s="1"/>
  <c r="O33" i="1" s="1"/>
  <c r="P33" i="1" s="1"/>
  <c r="Q33" i="1" s="1"/>
  <c r="R33" i="1" s="1"/>
  <c r="S33" i="1" s="1"/>
  <c r="T33" i="1" s="1"/>
  <c r="U33" i="1" s="1"/>
  <c r="V33" i="1" s="1"/>
  <c r="W33" i="1" s="1"/>
  <c r="X33" i="1" s="1"/>
  <c r="Y33" i="1" s="1"/>
  <c r="Z33" i="1" s="1"/>
  <c r="AA33" i="1" s="1"/>
  <c r="AB33" i="1" s="1"/>
  <c r="AC33" i="1" s="1"/>
  <c r="AD33" i="1" s="1"/>
  <c r="AE33" i="1" s="1"/>
  <c r="AF33" i="1" s="1"/>
  <c r="AG33" i="1" s="1"/>
  <c r="AH33" i="1" s="1"/>
  <c r="AI33" i="1" s="1"/>
  <c r="AJ33" i="1" s="1"/>
  <c r="AK33" i="1" s="1"/>
  <c r="AL33" i="1" s="1"/>
  <c r="AM33" i="1" s="1"/>
  <c r="AN33" i="1" s="1"/>
  <c r="AO33" i="1" s="1"/>
  <c r="AP33" i="1" s="1"/>
  <c r="AQ33" i="1" s="1"/>
  <c r="AR33" i="1" s="1"/>
  <c r="AS33" i="1" s="1"/>
  <c r="F20" i="1"/>
  <c r="G20" i="1" s="1"/>
  <c r="H20" i="1" s="1"/>
  <c r="I20" i="1" s="1"/>
  <c r="J20" i="1" s="1"/>
  <c r="K20" i="1" s="1"/>
  <c r="L20" i="1" s="1"/>
  <c r="M20" i="1" s="1"/>
  <c r="N20" i="1" s="1"/>
  <c r="O20" i="1" s="1"/>
  <c r="P20" i="1" s="1"/>
  <c r="Q20" i="1" s="1"/>
  <c r="R20" i="1" s="1"/>
  <c r="S20" i="1" s="1"/>
  <c r="T20" i="1" s="1"/>
  <c r="U20" i="1" s="1"/>
  <c r="V20" i="1" s="1"/>
  <c r="W20" i="1" s="1"/>
  <c r="X20" i="1" s="1"/>
  <c r="Y20" i="1" s="1"/>
  <c r="Z20" i="1" s="1"/>
  <c r="AA20" i="1" s="1"/>
  <c r="AB20" i="1" s="1"/>
  <c r="AC20" i="1" s="1"/>
  <c r="AD20" i="1" s="1"/>
  <c r="AE20" i="1" s="1"/>
  <c r="AF20" i="1" s="1"/>
  <c r="AG20" i="1" s="1"/>
  <c r="AH20" i="1" s="1"/>
  <c r="AI20" i="1" s="1"/>
  <c r="AJ20" i="1" s="1"/>
  <c r="AK20" i="1" s="1"/>
  <c r="AL20" i="1" s="1"/>
  <c r="AM20" i="1" s="1"/>
  <c r="AN20" i="1" s="1"/>
  <c r="AO20" i="1" s="1"/>
  <c r="AP20" i="1" s="1"/>
  <c r="AQ20" i="1" s="1"/>
  <c r="AR20" i="1" s="1"/>
  <c r="AS20" i="1" s="1"/>
  <c r="E12" i="2" l="1"/>
  <c r="C14" i="2"/>
  <c r="C25" i="2"/>
  <c r="E13" i="2"/>
  <c r="E18" i="2"/>
  <c r="E15" i="2"/>
  <c r="E24" i="2"/>
  <c r="E17" i="2"/>
  <c r="C30" i="2"/>
  <c r="E30" i="2"/>
  <c r="E20" i="2"/>
  <c r="C27" i="2"/>
  <c r="C29" i="2"/>
  <c r="C19" i="2"/>
  <c r="C31" i="2"/>
  <c r="C26" i="2"/>
  <c r="E26" i="2"/>
  <c r="C16" i="2"/>
  <c r="E16" i="2"/>
  <c r="C6" i="2"/>
  <c r="E6" i="2"/>
  <c r="C21" i="2"/>
  <c r="C28" i="2"/>
  <c r="E28" i="2"/>
  <c r="C22" i="2"/>
  <c r="E22" i="2"/>
  <c r="C11" i="2"/>
  <c r="C23" i="2"/>
  <c r="J26" i="1"/>
  <c r="K26" i="1" s="1"/>
  <c r="L26" i="1" s="1"/>
  <c r="M26" i="1" s="1"/>
  <c r="N26" i="1" s="1"/>
  <c r="O26" i="1" s="1"/>
  <c r="P26" i="1" s="1"/>
  <c r="Q26" i="1" s="1"/>
  <c r="R26" i="1" s="1"/>
  <c r="S26" i="1" s="1"/>
  <c r="T26" i="1" s="1"/>
  <c r="U26" i="1" s="1"/>
  <c r="V26" i="1" s="1"/>
  <c r="W26" i="1" s="1"/>
  <c r="X26" i="1" s="1"/>
  <c r="Y26" i="1" s="1"/>
  <c r="Z26" i="1" s="1"/>
  <c r="AA26" i="1" s="1"/>
  <c r="AB26" i="1" s="1"/>
  <c r="AC26" i="1" s="1"/>
  <c r="AD26" i="1" s="1"/>
  <c r="AE26" i="1" s="1"/>
  <c r="AF26" i="1" s="1"/>
  <c r="AG26" i="1" s="1"/>
  <c r="AH26" i="1" s="1"/>
  <c r="AI26" i="1" s="1"/>
  <c r="AJ26" i="1" s="1"/>
  <c r="AK26" i="1" s="1"/>
  <c r="AL26" i="1" s="1"/>
  <c r="AM26" i="1" s="1"/>
  <c r="AN26" i="1" s="1"/>
  <c r="AO26" i="1" s="1"/>
  <c r="AP26" i="1" s="1"/>
  <c r="AQ26" i="1" s="1"/>
  <c r="AR26" i="1" s="1"/>
  <c r="AS26" i="1" s="1"/>
  <c r="E37" i="1"/>
  <c r="N34" i="1"/>
  <c r="M34" i="1"/>
  <c r="K34" i="1"/>
  <c r="G34" i="1"/>
  <c r="F34" i="1"/>
  <c r="O34" i="1"/>
  <c r="L34" i="1"/>
  <c r="J34" i="1"/>
  <c r="I34" i="1"/>
  <c r="P34" i="1"/>
  <c r="H34" i="1"/>
  <c r="D25" i="1"/>
  <c r="J25" i="1" s="1"/>
  <c r="K25" i="1" s="1"/>
  <c r="L25" i="1" s="1"/>
  <c r="M25" i="1" s="1"/>
  <c r="N25" i="1" s="1"/>
  <c r="O25" i="1" s="1"/>
  <c r="P25" i="1" s="1"/>
  <c r="Q25" i="1" s="1"/>
  <c r="R25" i="1" s="1"/>
  <c r="S25" i="1" s="1"/>
  <c r="T25" i="1" s="1"/>
  <c r="U25" i="1" s="1"/>
  <c r="V25" i="1" s="1"/>
  <c r="W25" i="1" s="1"/>
  <c r="X25" i="1" s="1"/>
  <c r="Y25" i="1" s="1"/>
  <c r="Z25" i="1" s="1"/>
  <c r="AA25" i="1" s="1"/>
  <c r="AB25" i="1" s="1"/>
  <c r="AC25" i="1" s="1"/>
  <c r="AD25" i="1" s="1"/>
  <c r="AE25" i="1" s="1"/>
  <c r="AF25" i="1" s="1"/>
  <c r="AG25" i="1" s="1"/>
  <c r="AH25" i="1" s="1"/>
  <c r="AI25" i="1" s="1"/>
  <c r="AJ25" i="1" s="1"/>
  <c r="AK25" i="1" s="1"/>
  <c r="AL25" i="1" s="1"/>
  <c r="AM25" i="1" s="1"/>
  <c r="AN25" i="1" s="1"/>
  <c r="AO25" i="1" s="1"/>
  <c r="AP25" i="1" s="1"/>
  <c r="AQ25" i="1" s="1"/>
  <c r="AR25" i="1" s="1"/>
  <c r="AS25" i="1" s="1"/>
  <c r="AT21" i="1" l="1"/>
  <c r="E35" i="1"/>
  <c r="F37" i="1"/>
  <c r="G37" i="1"/>
  <c r="H37" i="1"/>
  <c r="I37" i="1"/>
  <c r="Q34" i="1"/>
  <c r="F11" i="1"/>
  <c r="D16" i="1"/>
  <c r="J15" i="1"/>
  <c r="E14" i="1"/>
  <c r="R34" i="1" l="1"/>
  <c r="F27" i="1"/>
  <c r="E27" i="1"/>
  <c r="F14" i="1"/>
  <c r="E36" i="1"/>
  <c r="K15" i="1"/>
  <c r="J37" i="1"/>
  <c r="G11" i="1"/>
  <c r="F13" i="1"/>
  <c r="D17" i="1"/>
  <c r="E16" i="1"/>
  <c r="S34" i="1" l="1"/>
  <c r="G13" i="1"/>
  <c r="F35" i="1"/>
  <c r="L15" i="1"/>
  <c r="K37" i="1"/>
  <c r="G14" i="1"/>
  <c r="F36" i="1"/>
  <c r="F16" i="1"/>
  <c r="E38" i="1"/>
  <c r="H11" i="1"/>
  <c r="I11" i="1" s="1"/>
  <c r="J11" i="1" s="1"/>
  <c r="E17" i="1"/>
  <c r="E39" i="1" s="1"/>
  <c r="E41" i="1" l="1"/>
  <c r="E40" i="1" s="1"/>
  <c r="E3" i="1" s="1"/>
  <c r="H27" i="1"/>
  <c r="T34" i="1"/>
  <c r="G27" i="1"/>
  <c r="E18" i="1"/>
  <c r="G16" i="1"/>
  <c r="G38" i="1" s="1"/>
  <c r="H14" i="1"/>
  <c r="G36" i="1"/>
  <c r="M15" i="1"/>
  <c r="L37" i="1"/>
  <c r="H13" i="1"/>
  <c r="G35" i="1"/>
  <c r="F38" i="1"/>
  <c r="K11" i="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AJ11" i="1" s="1"/>
  <c r="AK11" i="1" s="1"/>
  <c r="AL11" i="1" s="1"/>
  <c r="AM11" i="1" s="1"/>
  <c r="AN11" i="1" s="1"/>
  <c r="AO11" i="1" s="1"/>
  <c r="AP11" i="1" s="1"/>
  <c r="AQ11" i="1" s="1"/>
  <c r="AR11" i="1" s="1"/>
  <c r="AS11" i="1" s="1"/>
  <c r="F17" i="1"/>
  <c r="F18" i="1" s="1"/>
  <c r="H16" i="1" l="1"/>
  <c r="H38" i="1" s="1"/>
  <c r="F39" i="1"/>
  <c r="F41" i="1" s="1"/>
  <c r="I27" i="1"/>
  <c r="I13" i="1"/>
  <c r="H35" i="1"/>
  <c r="N15" i="1"/>
  <c r="M37" i="1"/>
  <c r="I14" i="1"/>
  <c r="H36" i="1"/>
  <c r="G17" i="1"/>
  <c r="G18" i="1" s="1"/>
  <c r="F40" i="1" l="1"/>
  <c r="F3" i="1" s="1"/>
  <c r="I16" i="1"/>
  <c r="I38" i="1" s="1"/>
  <c r="J27" i="1"/>
  <c r="G39" i="1"/>
  <c r="J14" i="1"/>
  <c r="I36" i="1"/>
  <c r="O15" i="1"/>
  <c r="N37" i="1"/>
  <c r="J13" i="1"/>
  <c r="I35" i="1"/>
  <c r="H17" i="1"/>
  <c r="G41" i="1" l="1"/>
  <c r="J16" i="1"/>
  <c r="K16" i="1" s="1"/>
  <c r="H18" i="1"/>
  <c r="K27" i="1"/>
  <c r="H39" i="1"/>
  <c r="H41" i="1" s="1"/>
  <c r="K13" i="1"/>
  <c r="L13" i="1" s="1"/>
  <c r="M13" i="1" s="1"/>
  <c r="N13" i="1" s="1"/>
  <c r="O13" i="1" s="1"/>
  <c r="J35" i="1"/>
  <c r="P15" i="1"/>
  <c r="O37" i="1"/>
  <c r="K14" i="1"/>
  <c r="J36" i="1"/>
  <c r="I17" i="1"/>
  <c r="P13" i="1" l="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H40" i="1"/>
  <c r="H3" i="1" s="1"/>
  <c r="G40" i="1"/>
  <c r="G3" i="1" s="1"/>
  <c r="J38" i="1"/>
  <c r="L27" i="1"/>
  <c r="I18" i="1"/>
  <c r="I39" i="1"/>
  <c r="I41" i="1" s="1"/>
  <c r="L16" i="1"/>
  <c r="L14" i="1"/>
  <c r="K36" i="1"/>
  <c r="Q15" i="1"/>
  <c r="P37" i="1"/>
  <c r="K35" i="1"/>
  <c r="K38" i="1"/>
  <c r="J17" i="1"/>
  <c r="J18" i="1" s="1"/>
  <c r="I40" i="1" l="1"/>
  <c r="I3" i="1" s="1"/>
  <c r="J39" i="1"/>
  <c r="J41" i="1" s="1"/>
  <c r="M16" i="1"/>
  <c r="L35" i="1"/>
  <c r="R15" i="1"/>
  <c r="Q37" i="1"/>
  <c r="M14" i="1"/>
  <c r="L36" i="1"/>
  <c r="L38" i="1"/>
  <c r="K17" i="1"/>
  <c r="K18" i="1" s="1"/>
  <c r="J40" i="1" l="1"/>
  <c r="J3" i="1" s="1"/>
  <c r="M27" i="1"/>
  <c r="K39" i="1"/>
  <c r="K41" i="1" s="1"/>
  <c r="K40" i="1" s="1"/>
  <c r="K3" i="1" s="1"/>
  <c r="N16" i="1"/>
  <c r="S15" i="1"/>
  <c r="R37" i="1"/>
  <c r="N14" i="1"/>
  <c r="M36" i="1"/>
  <c r="M35" i="1"/>
  <c r="M38" i="1"/>
  <c r="L17" i="1"/>
  <c r="L18" i="1" s="1"/>
  <c r="N27" i="1" l="1"/>
  <c r="L39" i="1"/>
  <c r="L41" i="1" s="1"/>
  <c r="L40" i="1" s="1"/>
  <c r="L3" i="1" s="1"/>
  <c r="O16" i="1"/>
  <c r="N35" i="1"/>
  <c r="O14" i="1"/>
  <c r="N36" i="1"/>
  <c r="T15" i="1"/>
  <c r="S37" i="1"/>
  <c r="N38" i="1"/>
  <c r="M17" i="1"/>
  <c r="M18" i="1" s="1"/>
  <c r="P27" i="1" l="1"/>
  <c r="O27" i="1"/>
  <c r="Q27" i="1"/>
  <c r="M39" i="1"/>
  <c r="M41" i="1" s="1"/>
  <c r="P16" i="1"/>
  <c r="Q16" i="1" s="1"/>
  <c r="U15" i="1"/>
  <c r="T37" i="1"/>
  <c r="P14" i="1"/>
  <c r="O36" i="1"/>
  <c r="O35" i="1"/>
  <c r="O38" i="1"/>
  <c r="N17" i="1"/>
  <c r="N18" i="1" s="1"/>
  <c r="M40" i="1" l="1"/>
  <c r="M3" i="1" s="1"/>
  <c r="R27" i="1"/>
  <c r="N39" i="1"/>
  <c r="Q14" i="1"/>
  <c r="P36" i="1"/>
  <c r="P35" i="1"/>
  <c r="V15" i="1"/>
  <c r="U37" i="1"/>
  <c r="P38" i="1"/>
  <c r="O17" i="1"/>
  <c r="O18" i="1" s="1"/>
  <c r="N41" i="1" l="1"/>
  <c r="S27" i="1"/>
  <c r="O39" i="1"/>
  <c r="R16" i="1"/>
  <c r="W15" i="1"/>
  <c r="V37" i="1"/>
  <c r="Q35" i="1"/>
  <c r="R14" i="1"/>
  <c r="Q36" i="1"/>
  <c r="Q38" i="1"/>
  <c r="P17" i="1"/>
  <c r="N40" i="1" l="1"/>
  <c r="N3" i="1" s="1"/>
  <c r="O41" i="1"/>
  <c r="T27" i="1"/>
  <c r="U34" i="1"/>
  <c r="P39" i="1"/>
  <c r="P41" i="1" s="1"/>
  <c r="P18" i="1"/>
  <c r="S16" i="1"/>
  <c r="R35" i="1"/>
  <c r="S14" i="1"/>
  <c r="R36" i="1"/>
  <c r="X15" i="1"/>
  <c r="W37" i="1"/>
  <c r="R38" i="1"/>
  <c r="Q17" i="1"/>
  <c r="Q18" i="1" s="1"/>
  <c r="P40" i="1" l="1"/>
  <c r="P3" i="1" s="1"/>
  <c r="O40" i="1"/>
  <c r="O3" i="1" s="1"/>
  <c r="U27" i="1"/>
  <c r="V34" i="1"/>
  <c r="Q39" i="1"/>
  <c r="Q41" i="1" s="1"/>
  <c r="Q40" i="1" s="1"/>
  <c r="Q3" i="1" s="1"/>
  <c r="T16" i="1"/>
  <c r="T14" i="1"/>
  <c r="S36" i="1"/>
  <c r="Y15" i="1"/>
  <c r="X37" i="1"/>
  <c r="S35" i="1"/>
  <c r="S38" i="1"/>
  <c r="R17" i="1"/>
  <c r="R18" i="1" s="1"/>
  <c r="R39" i="1" l="1"/>
  <c r="R41" i="1" s="1"/>
  <c r="R40" i="1" s="1"/>
  <c r="R3" i="1" s="1"/>
  <c r="W34" i="1"/>
  <c r="V27" i="1"/>
  <c r="U16" i="1"/>
  <c r="T35" i="1"/>
  <c r="Z15" i="1"/>
  <c r="Y37" i="1"/>
  <c r="U14" i="1"/>
  <c r="T36" i="1"/>
  <c r="T38" i="1"/>
  <c r="S17" i="1"/>
  <c r="S39" i="1" l="1"/>
  <c r="S41" i="1" s="1"/>
  <c r="S40" i="1" s="1"/>
  <c r="S3" i="1" s="1"/>
  <c r="S18" i="1"/>
  <c r="X34" i="1"/>
  <c r="W27" i="1"/>
  <c r="V16" i="1"/>
  <c r="V14" i="1"/>
  <c r="U36" i="1"/>
  <c r="AA15" i="1"/>
  <c r="Z37" i="1"/>
  <c r="U35" i="1"/>
  <c r="U38" i="1"/>
  <c r="T17" i="1"/>
  <c r="T39" i="1" l="1"/>
  <c r="T18" i="1"/>
  <c r="Y34" i="1"/>
  <c r="X27" i="1"/>
  <c r="W16" i="1"/>
  <c r="V35" i="1"/>
  <c r="AB15" i="1"/>
  <c r="AA37" i="1"/>
  <c r="W14" i="1"/>
  <c r="V36" i="1"/>
  <c r="V38" i="1"/>
  <c r="U17" i="1"/>
  <c r="T41" i="1" l="1"/>
  <c r="U39" i="1"/>
  <c r="U41" i="1" s="1"/>
  <c r="U18" i="1"/>
  <c r="Z34" i="1"/>
  <c r="Y27" i="1"/>
  <c r="X16" i="1"/>
  <c r="X14" i="1"/>
  <c r="W36" i="1"/>
  <c r="AC15" i="1"/>
  <c r="AB37" i="1"/>
  <c r="W35" i="1"/>
  <c r="W38" i="1"/>
  <c r="V17" i="1"/>
  <c r="V18" i="1" s="1"/>
  <c r="U40" i="1" l="1"/>
  <c r="U3" i="1" s="1"/>
  <c r="T40" i="1"/>
  <c r="T3" i="1" s="1"/>
  <c r="Z27" i="1"/>
  <c r="AA34" i="1"/>
  <c r="V39" i="1"/>
  <c r="Y16" i="1"/>
  <c r="X35" i="1"/>
  <c r="AD15" i="1"/>
  <c r="AC37" i="1"/>
  <c r="Y14" i="1"/>
  <c r="X36" i="1"/>
  <c r="X38" i="1"/>
  <c r="W17" i="1"/>
  <c r="W18" i="1" s="1"/>
  <c r="V41" i="1" l="1"/>
  <c r="AA27" i="1"/>
  <c r="AB34" i="1"/>
  <c r="W39" i="1"/>
  <c r="W41" i="1" s="1"/>
  <c r="Z16" i="1"/>
  <c r="Z14" i="1"/>
  <c r="Y36" i="1"/>
  <c r="AE15" i="1"/>
  <c r="AD37" i="1"/>
  <c r="Y35" i="1"/>
  <c r="Y38" i="1"/>
  <c r="X17" i="1"/>
  <c r="X18" i="1" s="1"/>
  <c r="W40" i="1" l="1"/>
  <c r="W3" i="1" s="1"/>
  <c r="V40" i="1"/>
  <c r="V3" i="1" s="1"/>
  <c r="X39" i="1"/>
  <c r="AC34" i="1"/>
  <c r="AB27" i="1"/>
  <c r="AA16" i="1"/>
  <c r="Z35" i="1"/>
  <c r="AF15" i="1"/>
  <c r="AE37" i="1"/>
  <c r="AA14" i="1"/>
  <c r="Z36" i="1"/>
  <c r="Z38" i="1"/>
  <c r="Y17" i="1"/>
  <c r="Y18" i="1" s="1"/>
  <c r="X41" i="1" l="1"/>
  <c r="AD34" i="1"/>
  <c r="AC27" i="1"/>
  <c r="Y39" i="1"/>
  <c r="Y41" i="1" s="1"/>
  <c r="AB16" i="1"/>
  <c r="AC16" i="1" s="1"/>
  <c r="AB14" i="1"/>
  <c r="AA36" i="1"/>
  <c r="AG15" i="1"/>
  <c r="AF37" i="1"/>
  <c r="AA35" i="1"/>
  <c r="AA38" i="1"/>
  <c r="Z17" i="1"/>
  <c r="Y40" i="1" l="1"/>
  <c r="Y3" i="1" s="1"/>
  <c r="X40" i="1"/>
  <c r="X3" i="1" s="1"/>
  <c r="AE34" i="1"/>
  <c r="Z18" i="1"/>
  <c r="AD27" i="1"/>
  <c r="Z39" i="1"/>
  <c r="Z41" i="1" s="1"/>
  <c r="Z40" i="1" s="1"/>
  <c r="Z3" i="1" s="1"/>
  <c r="AB35" i="1"/>
  <c r="AH15" i="1"/>
  <c r="AG37" i="1"/>
  <c r="AC14" i="1"/>
  <c r="AB36" i="1"/>
  <c r="AT24" i="1"/>
  <c r="AB38" i="1"/>
  <c r="AF12" i="1"/>
  <c r="AA17" i="1"/>
  <c r="AA18" i="1" s="1"/>
  <c r="AF34" i="1" l="1"/>
  <c r="AE27" i="1"/>
  <c r="AA39" i="1"/>
  <c r="AA41" i="1" s="1"/>
  <c r="AD16" i="1"/>
  <c r="AI15" i="1"/>
  <c r="AH37" i="1"/>
  <c r="AD14" i="1"/>
  <c r="AC36" i="1"/>
  <c r="AC35" i="1"/>
  <c r="AC38" i="1"/>
  <c r="AG12" i="1"/>
  <c r="AB17" i="1"/>
  <c r="AA40" i="1" l="1"/>
  <c r="AA3" i="1" s="1"/>
  <c r="AB18" i="1"/>
  <c r="AC17" i="1"/>
  <c r="AF27" i="1"/>
  <c r="AG34" i="1"/>
  <c r="AB39" i="1"/>
  <c r="AB41" i="1" s="1"/>
  <c r="AE16" i="1"/>
  <c r="AE14" i="1"/>
  <c r="AD36" i="1"/>
  <c r="AD35" i="1"/>
  <c r="AJ15" i="1"/>
  <c r="AT15" i="1"/>
  <c r="AI37" i="1"/>
  <c r="AT37" i="1" s="1"/>
  <c r="AD38" i="1"/>
  <c r="AH12" i="1"/>
  <c r="AB40" i="1" l="1"/>
  <c r="AB3" i="1" s="1"/>
  <c r="AG27" i="1"/>
  <c r="AC39" i="1"/>
  <c r="AH34" i="1"/>
  <c r="AC18" i="1"/>
  <c r="AF16" i="1"/>
  <c r="AK15" i="1"/>
  <c r="AJ37" i="1"/>
  <c r="AE35" i="1"/>
  <c r="AF14" i="1"/>
  <c r="AE36" i="1"/>
  <c r="AE38" i="1"/>
  <c r="AI12" i="1"/>
  <c r="AD17" i="1"/>
  <c r="AC41" i="1" l="1"/>
  <c r="AH27" i="1"/>
  <c r="AD39" i="1"/>
  <c r="AD41" i="1" s="1"/>
  <c r="AD18" i="1"/>
  <c r="AI34" i="1"/>
  <c r="AG16" i="1"/>
  <c r="AL15" i="1"/>
  <c r="AK37" i="1"/>
  <c r="AG14" i="1"/>
  <c r="AF36" i="1"/>
  <c r="AF35" i="1"/>
  <c r="AF38" i="1"/>
  <c r="AJ12" i="1"/>
  <c r="AT12" i="1"/>
  <c r="AE17" i="1"/>
  <c r="AE18" i="1" s="1"/>
  <c r="AD40" i="1" l="1"/>
  <c r="AD3" i="1" s="1"/>
  <c r="AC40" i="1"/>
  <c r="AC3" i="1" s="1"/>
  <c r="AT34" i="1"/>
  <c r="AI27" i="1"/>
  <c r="AJ34" i="1"/>
  <c r="AE39" i="1"/>
  <c r="AE41" i="1" s="1"/>
  <c r="AE40" i="1" s="1"/>
  <c r="AE3" i="1" s="1"/>
  <c r="AH16" i="1"/>
  <c r="AI16" i="1" s="1"/>
  <c r="AG35" i="1"/>
  <c r="AH14" i="1"/>
  <c r="AG36" i="1"/>
  <c r="AM15" i="1"/>
  <c r="AL37" i="1"/>
  <c r="AT26" i="1"/>
  <c r="AG38" i="1"/>
  <c r="AT22" i="1"/>
  <c r="AT23" i="1"/>
  <c r="AK12" i="1"/>
  <c r="AF17" i="1"/>
  <c r="AF18" i="1" s="1"/>
  <c r="AK34" i="1" l="1"/>
  <c r="AF39" i="1"/>
  <c r="AF41" i="1" s="1"/>
  <c r="AF40" i="1" s="1"/>
  <c r="AF3" i="1" s="1"/>
  <c r="AJ27" i="1"/>
  <c r="AJ16" i="1"/>
  <c r="AK16" i="1" s="1"/>
  <c r="AL16" i="1" s="1"/>
  <c r="AM16" i="1" s="1"/>
  <c r="AN16" i="1" s="1"/>
  <c r="AO16" i="1" s="1"/>
  <c r="AP16" i="1" s="1"/>
  <c r="AQ16" i="1" s="1"/>
  <c r="AR16" i="1" s="1"/>
  <c r="AS16" i="1" s="1"/>
  <c r="AT16" i="1"/>
  <c r="AN15" i="1"/>
  <c r="AM37" i="1"/>
  <c r="AI14" i="1"/>
  <c r="AH36" i="1"/>
  <c r="AH35" i="1"/>
  <c r="AH38" i="1"/>
  <c r="AL12" i="1"/>
  <c r="AG17" i="1"/>
  <c r="AG18" i="1" s="1"/>
  <c r="AL34" i="1" l="1"/>
  <c r="AK27" i="1"/>
  <c r="AG39" i="1"/>
  <c r="AG41" i="1" s="1"/>
  <c r="AG40" i="1" s="1"/>
  <c r="AG3" i="1" s="1"/>
  <c r="AT13" i="1"/>
  <c r="AI35" i="1"/>
  <c r="AJ14" i="1"/>
  <c r="AT14" i="1"/>
  <c r="AI36" i="1"/>
  <c r="AT36" i="1" s="1"/>
  <c r="AO15" i="1"/>
  <c r="AN37" i="1"/>
  <c r="AI38" i="1"/>
  <c r="AT38" i="1" s="1"/>
  <c r="AT25" i="1"/>
  <c r="AT27" i="1" s="1"/>
  <c r="AM12" i="1"/>
  <c r="AH17" i="1"/>
  <c r="AH18" i="1" s="1"/>
  <c r="AT35" i="1" l="1"/>
  <c r="AM34" i="1"/>
  <c r="AH39" i="1"/>
  <c r="AH41" i="1" s="1"/>
  <c r="AH40" i="1" s="1"/>
  <c r="AH3" i="1" s="1"/>
  <c r="AL27" i="1"/>
  <c r="AP15" i="1"/>
  <c r="AO37" i="1"/>
  <c r="AK14" i="1"/>
  <c r="AJ36" i="1"/>
  <c r="AJ35" i="1"/>
  <c r="AJ38" i="1"/>
  <c r="AN12" i="1"/>
  <c r="AI17" i="1"/>
  <c r="AI18" i="1" s="1"/>
  <c r="AM27" i="1" l="1"/>
  <c r="AI39" i="1"/>
  <c r="AN34" i="1"/>
  <c r="AL14" i="1"/>
  <c r="AK36" i="1"/>
  <c r="AL13" i="1"/>
  <c r="AK35" i="1"/>
  <c r="AQ15" i="1"/>
  <c r="AP37" i="1"/>
  <c r="AK38" i="1"/>
  <c r="AJ17" i="1"/>
  <c r="AO12" i="1"/>
  <c r="AT17" i="1"/>
  <c r="AT18" i="1" s="1"/>
  <c r="AI41" i="1" l="1"/>
  <c r="AT39" i="1"/>
  <c r="AT40" i="1" s="1"/>
  <c r="AJ39" i="1"/>
  <c r="AJ41" i="1" s="1"/>
  <c r="AJ18" i="1"/>
  <c r="AO34" i="1"/>
  <c r="AN27" i="1"/>
  <c r="AR15" i="1"/>
  <c r="AQ37" i="1"/>
  <c r="AM13" i="1"/>
  <c r="AL35" i="1"/>
  <c r="AM14" i="1"/>
  <c r="AL36" i="1"/>
  <c r="AL38" i="1"/>
  <c r="AK17" i="1"/>
  <c r="AP12" i="1"/>
  <c r="AJ40" i="1" l="1"/>
  <c r="AJ3" i="1" s="1"/>
  <c r="AI40" i="1"/>
  <c r="AI3" i="1" s="1"/>
  <c r="AO27" i="1"/>
  <c r="AP34" i="1"/>
  <c r="AK39" i="1"/>
  <c r="AK41" i="1" s="1"/>
  <c r="AK18" i="1"/>
  <c r="AS15" i="1"/>
  <c r="AS37" i="1" s="1"/>
  <c r="AR37" i="1"/>
  <c r="AN14" i="1"/>
  <c r="AM36" i="1"/>
  <c r="AN13" i="1"/>
  <c r="AM35" i="1"/>
  <c r="AM38" i="1"/>
  <c r="AL17" i="1"/>
  <c r="AL18" i="1" s="1"/>
  <c r="AQ12" i="1"/>
  <c r="AK40" i="1" l="1"/>
  <c r="AK3" i="1" s="1"/>
  <c r="AQ34" i="1"/>
  <c r="AL39" i="1"/>
  <c r="AL41" i="1" s="1"/>
  <c r="AP27" i="1"/>
  <c r="AO13" i="1"/>
  <c r="AN35" i="1"/>
  <c r="AO14" i="1"/>
  <c r="AN36" i="1"/>
  <c r="AN38" i="1"/>
  <c r="AM17" i="1"/>
  <c r="AM18" i="1" s="1"/>
  <c r="AR12" i="1"/>
  <c r="AL40" i="1" l="1"/>
  <c r="AL3" i="1" s="1"/>
  <c r="AM39" i="1"/>
  <c r="AM41" i="1" s="1"/>
  <c r="AR34" i="1"/>
  <c r="AQ27" i="1"/>
  <c r="AP14" i="1"/>
  <c r="AO36" i="1"/>
  <c r="AP13" i="1"/>
  <c r="AO35" i="1"/>
  <c r="AO38" i="1"/>
  <c r="AN17" i="1"/>
  <c r="AS12" i="1"/>
  <c r="AS34" i="1" s="1"/>
  <c r="AM40" i="1" l="1"/>
  <c r="AM3" i="1" s="1"/>
  <c r="AN39" i="1"/>
  <c r="AR27" i="1"/>
  <c r="AN18" i="1"/>
  <c r="AQ13" i="1"/>
  <c r="AP35" i="1"/>
  <c r="AQ14" i="1"/>
  <c r="AP36" i="1"/>
  <c r="AS27" i="1"/>
  <c r="AP38" i="1"/>
  <c r="AO17" i="1"/>
  <c r="AN41" i="1" l="1"/>
  <c r="AO39" i="1"/>
  <c r="AO41" i="1" s="1"/>
  <c r="AO18" i="1"/>
  <c r="AR14" i="1"/>
  <c r="AQ36" i="1"/>
  <c r="AR13" i="1"/>
  <c r="AQ35" i="1"/>
  <c r="AQ38" i="1"/>
  <c r="AP17" i="1"/>
  <c r="AP18" i="1" s="1"/>
  <c r="AO40" i="1" l="1"/>
  <c r="AO3" i="1" s="1"/>
  <c r="AN40" i="1"/>
  <c r="AN3" i="1" s="1"/>
  <c r="AP39" i="1"/>
  <c r="AP41" i="1" s="1"/>
  <c r="AS13" i="1"/>
  <c r="AS35" i="1" s="1"/>
  <c r="AR35" i="1"/>
  <c r="AS14" i="1"/>
  <c r="AS36" i="1" s="1"/>
  <c r="AR36" i="1"/>
  <c r="AS38" i="1"/>
  <c r="AR38" i="1"/>
  <c r="AQ17" i="1"/>
  <c r="AQ18" i="1" s="1"/>
  <c r="AP40" i="1" l="1"/>
  <c r="AP3" i="1" s="1"/>
  <c r="AQ39" i="1"/>
  <c r="AQ41" i="1" s="1"/>
  <c r="AR17" i="1"/>
  <c r="AQ40" i="1" l="1"/>
  <c r="AQ3" i="1" s="1"/>
  <c r="AR39" i="1"/>
  <c r="AR41" i="1" s="1"/>
  <c r="AR18" i="1"/>
  <c r="AS17" i="1"/>
  <c r="AS39" i="1" s="1"/>
  <c r="AS41" i="1" s="1"/>
  <c r="AS40" i="1" l="1"/>
  <c r="AS3" i="1" s="1"/>
  <c r="AR40" i="1"/>
  <c r="AR3" i="1" s="1"/>
  <c r="AS18" i="1"/>
</calcChain>
</file>

<file path=xl/sharedStrings.xml><?xml version="1.0" encoding="utf-8"?>
<sst xmlns="http://schemas.openxmlformats.org/spreadsheetml/2006/main" count="511" uniqueCount="313">
  <si>
    <t>↑</t>
    <phoneticPr fontId="2"/>
  </si>
  <si>
    <t>ー</t>
    <phoneticPr fontId="2"/>
  </si>
  <si>
    <t>任意入力項目</t>
    <rPh sb="0" eb="6">
      <t>ニンイニュウリョクコウモク</t>
    </rPh>
    <phoneticPr fontId="2"/>
  </si>
  <si>
    <t>必須入力項目</t>
    <rPh sb="0" eb="2">
      <t>ヒッス</t>
    </rPh>
    <rPh sb="2" eb="6">
      <t>ニュウリョクコウモク</t>
    </rPh>
    <phoneticPr fontId="2"/>
  </si>
  <si>
    <t>→</t>
    <phoneticPr fontId="2"/>
  </si>
  <si>
    <t>ＤＣ</t>
    <phoneticPr fontId="2"/>
  </si>
  <si>
    <t>ＤＢ</t>
    <phoneticPr fontId="2"/>
  </si>
  <si>
    <t>【WPP】</t>
    <phoneticPr fontId="2"/>
  </si>
  <si>
    <t>ー</t>
  </si>
  <si>
    <t>繰上利率</t>
    <rPh sb="0" eb="2">
      <t>クリアゲ</t>
    </rPh>
    <rPh sb="2" eb="4">
      <t>リリツ</t>
    </rPh>
    <phoneticPr fontId="2"/>
  </si>
  <si>
    <t>繰下利率</t>
    <rPh sb="0" eb="2">
      <t>クリサ</t>
    </rPh>
    <rPh sb="2" eb="4">
      <t>リリツ</t>
    </rPh>
    <phoneticPr fontId="2"/>
  </si>
  <si>
    <t>/月</t>
    <rPh sb="1" eb="2">
      <t>ツキ</t>
    </rPh>
    <phoneticPr fontId="2"/>
  </si>
  <si>
    <t>合計</t>
    <rPh sb="0" eb="2">
      <t>ゴウケイ</t>
    </rPh>
    <phoneticPr fontId="2"/>
  </si>
  <si>
    <t>年齢→</t>
    <rPh sb="0" eb="2">
      <t>ネンレイ</t>
    </rPh>
    <phoneticPr fontId="2"/>
  </si>
  <si>
    <t>↑</t>
  </si>
  <si>
    <t xml:space="preserve"> ・受け取り年額（万円/年）</t>
    <rPh sb="2" eb="3">
      <t>ウ</t>
    </rPh>
    <rPh sb="4" eb="5">
      <t>ト</t>
    </rPh>
    <rPh sb="6" eb="8">
      <t>ネンガク</t>
    </rPh>
    <rPh sb="9" eb="11">
      <t>マンエン</t>
    </rPh>
    <rPh sb="12" eb="13">
      <t>ネン</t>
    </rPh>
    <phoneticPr fontId="2"/>
  </si>
  <si>
    <t xml:space="preserve"> ・受け取り開始年齢（歳）</t>
    <rPh sb="2" eb="3">
      <t>ウ</t>
    </rPh>
    <rPh sb="4" eb="5">
      <t>ト</t>
    </rPh>
    <rPh sb="6" eb="8">
      <t>カイシ</t>
    </rPh>
    <rPh sb="8" eb="10">
      <t>ネンレイ</t>
    </rPh>
    <rPh sb="11" eb="12">
      <t>サイ</t>
    </rPh>
    <phoneticPr fontId="2"/>
  </si>
  <si>
    <t xml:space="preserve"> ・繰上、繰下を反映した年間受取額（万円/年）</t>
    <rPh sb="2" eb="3">
      <t>ク</t>
    </rPh>
    <rPh sb="3" eb="4">
      <t>ア</t>
    </rPh>
    <rPh sb="5" eb="6">
      <t>ク</t>
    </rPh>
    <rPh sb="6" eb="7">
      <t>サ</t>
    </rPh>
    <rPh sb="8" eb="10">
      <t>ハンエイ</t>
    </rPh>
    <rPh sb="12" eb="14">
      <t>ネンカン</t>
    </rPh>
    <rPh sb="14" eb="16">
      <t>ウケトリ</t>
    </rPh>
    <rPh sb="16" eb="17">
      <t>ガク</t>
    </rPh>
    <rPh sb="18" eb="20">
      <t>マンエン</t>
    </rPh>
    <rPh sb="21" eb="22">
      <t>ネン</t>
    </rPh>
    <phoneticPr fontId="2"/>
  </si>
  <si>
    <t xml:space="preserve"> ・年間受取額（万円/年）</t>
    <rPh sb="2" eb="4">
      <t>ネンカン</t>
    </rPh>
    <rPh sb="4" eb="7">
      <t>ウケトリガク</t>
    </rPh>
    <rPh sb="8" eb="10">
      <t>マンエン</t>
    </rPh>
    <rPh sb="11" eb="12">
      <t>ネン</t>
    </rPh>
    <phoneticPr fontId="2"/>
  </si>
  <si>
    <t>厚年</t>
    <rPh sb="0" eb="1">
      <t>コウ</t>
    </rPh>
    <rPh sb="1" eb="2">
      <t>ネン</t>
    </rPh>
    <phoneticPr fontId="2"/>
  </si>
  <si>
    <t>国年</t>
    <rPh sb="0" eb="2">
      <t>コクネン</t>
    </rPh>
    <phoneticPr fontId="2"/>
  </si>
  <si>
    <t>企連</t>
    <rPh sb="0" eb="1">
      <t>キ</t>
    </rPh>
    <rPh sb="1" eb="2">
      <t>レン</t>
    </rPh>
    <phoneticPr fontId="2"/>
  </si>
  <si>
    <t>（本人）</t>
    <rPh sb="1" eb="3">
      <t>ホンニン</t>
    </rPh>
    <phoneticPr fontId="2"/>
  </si>
  <si>
    <t>（配偶者）</t>
    <rPh sb="1" eb="4">
      <t>ハイグウシャ</t>
    </rPh>
    <phoneticPr fontId="2"/>
  </si>
  <si>
    <t>給与等</t>
    <rPh sb="0" eb="3">
      <t>キュウヨトウ</t>
    </rPh>
    <phoneticPr fontId="2"/>
  </si>
  <si>
    <t>配偶者を</t>
    <rPh sb="0" eb="3">
      <t>ハイグウシャ</t>
    </rPh>
    <phoneticPr fontId="2"/>
  </si>
  <si>
    <t>グラフに</t>
    <phoneticPr fontId="2"/>
  </si>
  <si>
    <t>反映</t>
    <rPh sb="0" eb="2">
      <t>ハンエイ</t>
    </rPh>
    <phoneticPr fontId="2"/>
  </si>
  <si>
    <t>〇</t>
    <phoneticPr fontId="2"/>
  </si>
  <si>
    <t>✕</t>
    <phoneticPr fontId="2"/>
  </si>
  <si>
    <t>本人年齢→</t>
    <rPh sb="0" eb="2">
      <t>ホンニン</t>
    </rPh>
    <rPh sb="2" eb="4">
      <t>ネンレイ</t>
    </rPh>
    <phoneticPr fontId="2"/>
  </si>
  <si>
    <t>本人年齢（歳）</t>
    <rPh sb="0" eb="4">
      <t>ホンニンネンレイ</t>
    </rPh>
    <rPh sb="5" eb="6">
      <t>サイ</t>
    </rPh>
    <phoneticPr fontId="2"/>
  </si>
  <si>
    <t>（万円/年）</t>
    <rPh sb="1" eb="3">
      <t>マンエン</t>
    </rPh>
    <rPh sb="4" eb="5">
      <t>ネン</t>
    </rPh>
    <phoneticPr fontId="2"/>
  </si>
  <si>
    <t>✕</t>
  </si>
  <si>
    <t>（グラフ用）</t>
    <rPh sb="4" eb="5">
      <t>ヨウ</t>
    </rPh>
    <phoneticPr fontId="2"/>
  </si>
  <si>
    <t>　　　　現価率　＝（（１＋ｒ）＾ｎー１）／（ｒ（１＋ｒ）＾ｎ）</t>
    <phoneticPr fontId="2"/>
  </si>
  <si>
    <t>　　　　ｒ＝年利（指標利率、現在は1.5％）、ｎ＝年数（受給期間）</t>
  </si>
  <si>
    <t>現価率の計算方法</t>
    <rPh sb="0" eb="3">
      <t>ゲンカリツ</t>
    </rPh>
    <phoneticPr fontId="2"/>
  </si>
  <si>
    <t>年金年額　＝　年金原資　÷　現価率</t>
    <phoneticPr fontId="2"/>
  </si>
  <si>
    <t>累計受取額</t>
    <rPh sb="0" eb="2">
      <t>ルイケイ</t>
    </rPh>
    <rPh sb="2" eb="5">
      <t>ウケトリガク</t>
    </rPh>
    <phoneticPr fontId="2"/>
  </si>
  <si>
    <t>年金年額</t>
    <rPh sb="0" eb="4">
      <t>ネンキンネンガク</t>
    </rPh>
    <phoneticPr fontId="2"/>
  </si>
  <si>
    <t>年金月額</t>
    <rPh sb="0" eb="2">
      <t>ネンキン</t>
    </rPh>
    <rPh sb="2" eb="4">
      <t>ゲツガク</t>
    </rPh>
    <phoneticPr fontId="2"/>
  </si>
  <si>
    <t>原価率</t>
    <rPh sb="0" eb="3">
      <t>ゲンカリツ</t>
    </rPh>
    <phoneticPr fontId="2"/>
  </si>
  <si>
    <t>原資</t>
    <rPh sb="0" eb="2">
      <t>ゲンシ</t>
    </rPh>
    <phoneticPr fontId="2"/>
  </si>
  <si>
    <t>【年金年額計算】</t>
    <rPh sb="1" eb="7">
      <t>ネンキンネンガクケイサン</t>
    </rPh>
    <phoneticPr fontId="2"/>
  </si>
  <si>
    <r>
      <t>注：</t>
    </r>
    <r>
      <rPr>
        <i/>
        <sz val="11"/>
        <rFont val="ＭＳ Ｐゴシック"/>
        <family val="3"/>
        <charset val="128"/>
      </rPr>
      <t>lx</t>
    </r>
    <r>
      <rPr>
        <sz val="11"/>
        <color theme="1"/>
        <rFont val="游ゴシック"/>
        <family val="2"/>
        <charset val="128"/>
        <scheme val="minor"/>
      </rPr>
      <t>等の生命表諸関数の定義については、「参考資料３」を参照。</t>
    </r>
    <rPh sb="0" eb="1">
      <t>チュウ</t>
    </rPh>
    <rPh sb="4" eb="5">
      <t>トウ</t>
    </rPh>
    <rPh sb="6" eb="8">
      <t>セイメイ</t>
    </rPh>
    <rPh sb="8" eb="9">
      <t>ヒョウ</t>
    </rPh>
    <rPh sb="9" eb="10">
      <t>ショ</t>
    </rPh>
    <rPh sb="10" eb="12">
      <t>カンスウ</t>
    </rPh>
    <rPh sb="13" eb="15">
      <t>テイギ</t>
    </rPh>
    <rPh sb="22" eb="24">
      <t>サンコウ</t>
    </rPh>
    <rPh sb="24" eb="26">
      <t>シリョウ</t>
    </rPh>
    <rPh sb="29" eb="31">
      <t>サンショウ</t>
    </rPh>
    <phoneticPr fontId="16"/>
  </si>
  <si>
    <r>
      <t>e</t>
    </r>
    <r>
      <rPr>
        <i/>
        <sz val="8"/>
        <rFont val="ＭＳ Ｐゴシック"/>
        <family val="3"/>
        <charset val="128"/>
      </rPr>
      <t>x</t>
    </r>
  </si>
  <si>
    <r>
      <t>T</t>
    </r>
    <r>
      <rPr>
        <i/>
        <sz val="8"/>
        <rFont val="ＭＳ Ｐゴシック"/>
        <family val="3"/>
        <charset val="128"/>
      </rPr>
      <t>x</t>
    </r>
  </si>
  <si>
    <r>
      <t>n</t>
    </r>
    <r>
      <rPr>
        <i/>
        <sz val="14"/>
        <rFont val="ＭＳ Ｐゴシック"/>
        <family val="3"/>
        <charset val="128"/>
      </rPr>
      <t>L</t>
    </r>
    <r>
      <rPr>
        <i/>
        <sz val="8"/>
        <rFont val="ＭＳ Ｐゴシック"/>
        <family val="3"/>
        <charset val="128"/>
      </rPr>
      <t>x</t>
    </r>
  </si>
  <si>
    <r>
      <t>μ</t>
    </r>
    <r>
      <rPr>
        <i/>
        <sz val="8"/>
        <rFont val="ＭＳ Ｐゴシック"/>
        <family val="3"/>
        <charset val="128"/>
      </rPr>
      <t>x</t>
    </r>
  </si>
  <si>
    <r>
      <t>n</t>
    </r>
    <r>
      <rPr>
        <i/>
        <sz val="14"/>
        <rFont val="ＭＳ Ｐゴシック"/>
        <family val="3"/>
        <charset val="128"/>
      </rPr>
      <t>q</t>
    </r>
    <r>
      <rPr>
        <i/>
        <sz val="8"/>
        <rFont val="ＭＳ Ｐゴシック"/>
        <family val="3"/>
        <charset val="128"/>
      </rPr>
      <t>x</t>
    </r>
  </si>
  <si>
    <r>
      <t>n</t>
    </r>
    <r>
      <rPr>
        <i/>
        <sz val="14"/>
        <rFont val="ＭＳ Ｐゴシック"/>
        <family val="3"/>
        <charset val="128"/>
      </rPr>
      <t>p</t>
    </r>
    <r>
      <rPr>
        <i/>
        <sz val="8"/>
        <rFont val="ＭＳ Ｐゴシック"/>
        <family val="3"/>
        <charset val="128"/>
      </rPr>
      <t>x</t>
    </r>
  </si>
  <si>
    <r>
      <t>n</t>
    </r>
    <r>
      <rPr>
        <i/>
        <sz val="14"/>
        <rFont val="ＭＳ Ｐゴシック"/>
        <family val="3"/>
        <charset val="128"/>
      </rPr>
      <t>d</t>
    </r>
    <r>
      <rPr>
        <i/>
        <sz val="8"/>
        <rFont val="ＭＳ Ｐゴシック"/>
        <family val="3"/>
        <charset val="128"/>
      </rPr>
      <t>x</t>
    </r>
  </si>
  <si>
    <r>
      <t>l</t>
    </r>
    <r>
      <rPr>
        <i/>
        <sz val="8"/>
        <rFont val="ＭＳ Ｐゴシック"/>
        <family val="3"/>
        <charset val="128"/>
      </rPr>
      <t>x</t>
    </r>
    <phoneticPr fontId="20"/>
  </si>
  <si>
    <t>x</t>
  </si>
  <si>
    <t>。</t>
  </si>
  <si>
    <t>平均余命</t>
  </si>
  <si>
    <t>定常人口</t>
  </si>
  <si>
    <t>死　力</t>
  </si>
  <si>
    <t>死亡率</t>
  </si>
  <si>
    <t>生存率</t>
  </si>
  <si>
    <t>死亡数</t>
  </si>
  <si>
    <t>生存数</t>
  </si>
  <si>
    <t>年齢</t>
  </si>
  <si>
    <t>（２－２）</t>
    <phoneticPr fontId="20"/>
  </si>
  <si>
    <t>第23回生命表（男）　</t>
    <rPh sb="0" eb="1">
      <t>ダイ</t>
    </rPh>
    <rPh sb="3" eb="4">
      <t>カイ</t>
    </rPh>
    <rPh sb="4" eb="7">
      <t>セイメイヒョウ</t>
    </rPh>
    <phoneticPr fontId="16"/>
  </si>
  <si>
    <t>年</t>
  </si>
  <si>
    <t>月</t>
  </si>
  <si>
    <t>週</t>
  </si>
  <si>
    <r>
      <t>e</t>
    </r>
    <r>
      <rPr>
        <i/>
        <sz val="8"/>
        <rFont val="ＭＳ Ｐゴシック"/>
        <family val="3"/>
        <charset val="128"/>
      </rPr>
      <t>x</t>
    </r>
    <phoneticPr fontId="20"/>
  </si>
  <si>
    <r>
      <t>l</t>
    </r>
    <r>
      <rPr>
        <i/>
        <sz val="8"/>
        <rFont val="ＭＳ Ｐゴシック"/>
        <family val="3"/>
        <charset val="128"/>
      </rPr>
      <t>x</t>
    </r>
  </si>
  <si>
    <t xml:space="preserve"> </t>
  </si>
  <si>
    <t>（２－１）</t>
    <phoneticPr fontId="20"/>
  </si>
  <si>
    <t>第23回生命表（女）　</t>
    <rPh sb="0" eb="1">
      <t>ダイ</t>
    </rPh>
    <rPh sb="3" eb="4">
      <t>カイ</t>
    </rPh>
    <rPh sb="8" eb="9">
      <t>オンナ</t>
    </rPh>
    <phoneticPr fontId="16"/>
  </si>
  <si>
    <t>　  2)昭和46年（1971年）以前は、沖縄県を除く値である。</t>
    <rPh sb="5" eb="7">
      <t>ショウワ</t>
    </rPh>
    <rPh sb="9" eb="10">
      <t>ネン</t>
    </rPh>
    <rPh sb="17" eb="19">
      <t>イゼン</t>
    </rPh>
    <phoneticPr fontId="16"/>
  </si>
  <si>
    <t>注：1) *印は完全生命表による。</t>
    <phoneticPr fontId="16"/>
  </si>
  <si>
    <t>*2</t>
  </si>
  <si>
    <t>*2020</t>
    <phoneticPr fontId="16"/>
  </si>
  <si>
    <t>令和元</t>
    <rPh sb="0" eb="2">
      <t>レイワ</t>
    </rPh>
    <phoneticPr fontId="16"/>
  </si>
  <si>
    <t>19</t>
    <phoneticPr fontId="16"/>
  </si>
  <si>
    <t>18</t>
    <phoneticPr fontId="16"/>
  </si>
  <si>
    <t>17</t>
    <phoneticPr fontId="16"/>
  </si>
  <si>
    <t>16</t>
    <phoneticPr fontId="16"/>
  </si>
  <si>
    <t>*27</t>
    <phoneticPr fontId="16"/>
  </si>
  <si>
    <t>*2015</t>
    <phoneticPr fontId="16"/>
  </si>
  <si>
    <t>14</t>
    <phoneticPr fontId="16"/>
  </si>
  <si>
    <t>13</t>
    <phoneticPr fontId="16"/>
  </si>
  <si>
    <t>12</t>
    <phoneticPr fontId="16"/>
  </si>
  <si>
    <t>11</t>
    <phoneticPr fontId="16"/>
  </si>
  <si>
    <t>*22</t>
    <phoneticPr fontId="16"/>
  </si>
  <si>
    <t>*2010</t>
    <phoneticPr fontId="16"/>
  </si>
  <si>
    <t>09</t>
  </si>
  <si>
    <t>08</t>
    <phoneticPr fontId="16"/>
  </si>
  <si>
    <t>07</t>
    <phoneticPr fontId="16"/>
  </si>
  <si>
    <t>06</t>
  </si>
  <si>
    <t>*17</t>
    <phoneticPr fontId="16"/>
  </si>
  <si>
    <t>*2005</t>
    <phoneticPr fontId="16"/>
  </si>
  <si>
    <t>04</t>
  </si>
  <si>
    <t>03</t>
    <phoneticPr fontId="16"/>
  </si>
  <si>
    <t>02</t>
  </si>
  <si>
    <t>01</t>
    <phoneticPr fontId="16"/>
  </si>
  <si>
    <t>*12</t>
    <phoneticPr fontId="16"/>
  </si>
  <si>
    <t>*2000</t>
    <phoneticPr fontId="16"/>
  </si>
  <si>
    <t>4.95</t>
    <phoneticPr fontId="16"/>
  </si>
  <si>
    <t>4.64</t>
    <phoneticPr fontId="16"/>
  </si>
  <si>
    <t>*7</t>
  </si>
  <si>
    <t>*1995</t>
  </si>
  <si>
    <t>4.63</t>
    <phoneticPr fontId="16"/>
  </si>
  <si>
    <t>4.45</t>
    <phoneticPr fontId="16"/>
  </si>
  <si>
    <t>3.98</t>
    <phoneticPr fontId="16"/>
  </si>
  <si>
    <t>3.95</t>
    <phoneticPr fontId="16"/>
  </si>
  <si>
    <t>*1990</t>
  </si>
  <si>
    <t>4.02</t>
    <phoneticPr fontId="16"/>
  </si>
  <si>
    <t>平成元</t>
  </si>
  <si>
    <t>3.82</t>
    <phoneticPr fontId="16"/>
  </si>
  <si>
    <t>3.92</t>
    <phoneticPr fontId="16"/>
  </si>
  <si>
    <t>3.78</t>
    <phoneticPr fontId="16"/>
  </si>
  <si>
    <t>*60</t>
  </si>
  <si>
    <t>*1985</t>
  </si>
  <si>
    <t>3.58</t>
    <phoneticPr fontId="16"/>
  </si>
  <si>
    <t>3.49</t>
    <phoneticPr fontId="16"/>
  </si>
  <si>
    <t>3.59</t>
    <phoneticPr fontId="16"/>
  </si>
  <si>
    <t>3.50</t>
    <phoneticPr fontId="16"/>
  </si>
  <si>
    <t>3.55</t>
    <phoneticPr fontId="16"/>
  </si>
  <si>
    <t>*55</t>
  </si>
  <si>
    <t>*1980</t>
  </si>
  <si>
    <t xml:space="preserve">  …</t>
    <phoneticPr fontId="16"/>
  </si>
  <si>
    <t>3.39</t>
    <phoneticPr fontId="16"/>
  </si>
  <si>
    <t>*50</t>
  </si>
  <si>
    <t>*1975</t>
  </si>
  <si>
    <t>3.26</t>
    <phoneticPr fontId="16"/>
  </si>
  <si>
    <t>*45</t>
  </si>
  <si>
    <t>*1970</t>
  </si>
  <si>
    <t>2.96</t>
    <phoneticPr fontId="16"/>
  </si>
  <si>
    <t>*40</t>
  </si>
  <si>
    <t>*1965</t>
  </si>
  <si>
    <t>2.99</t>
    <phoneticPr fontId="16"/>
  </si>
  <si>
    <t>*35</t>
  </si>
  <si>
    <t>*1960</t>
  </si>
  <si>
    <t>3.12</t>
    <phoneticPr fontId="16"/>
  </si>
  <si>
    <t>*30</t>
  </si>
  <si>
    <t>*1955</t>
  </si>
  <si>
    <t xml:space="preserve">   …</t>
    <phoneticPr fontId="16"/>
  </si>
  <si>
    <t>*25-27</t>
  </si>
  <si>
    <t>*1950-1952</t>
  </si>
  <si>
    <t>2.45</t>
    <phoneticPr fontId="16"/>
  </si>
  <si>
    <t>年</t>
    <rPh sb="0" eb="1">
      <t>ネン</t>
    </rPh>
    <phoneticPr fontId="16"/>
  </si>
  <si>
    <t>*昭和22</t>
  </si>
  <si>
    <t>*1947</t>
  </si>
  <si>
    <t>0歳</t>
  </si>
  <si>
    <t>和暦</t>
    <rPh sb="0" eb="2">
      <t>ワレキ</t>
    </rPh>
    <phoneticPr fontId="16"/>
  </si>
  <si>
    <t>西暦</t>
  </si>
  <si>
    <t>女</t>
  </si>
  <si>
    <t>男</t>
  </si>
  <si>
    <t>年次</t>
  </si>
  <si>
    <t>（単位：年）</t>
    <phoneticPr fontId="16"/>
  </si>
  <si>
    <t>参考資料１　主な年齢の平均余命の年次推移</t>
    <rPh sb="0" eb="2">
      <t>サンコウ</t>
    </rPh>
    <rPh sb="2" eb="4">
      <t>シリョウ</t>
    </rPh>
    <rPh sb="6" eb="7">
      <t>オモ</t>
    </rPh>
    <rPh sb="8" eb="10">
      <t>ネンレイ</t>
    </rPh>
    <phoneticPr fontId="16"/>
  </si>
  <si>
    <t>図５　主な国の平均寿命の年次推移</t>
  </si>
  <si>
    <t>　　　　ただし、日本は「令和２年国勢調査」（不詳補完人口）による日本人人口である。</t>
    <phoneticPr fontId="20"/>
  </si>
  <si>
    <t>　 注 ：人口は年央推計人口で、2020年の値である（アメリカ及びスイスは2019年）。</t>
    <rPh sb="2" eb="3">
      <t>チュウ</t>
    </rPh>
    <rPh sb="5" eb="7">
      <t>ジンコウ</t>
    </rPh>
    <rPh sb="8" eb="9">
      <t>ネン</t>
    </rPh>
    <rPh sb="9" eb="10">
      <t>オウ</t>
    </rPh>
    <rPh sb="10" eb="12">
      <t>スイケイ</t>
    </rPh>
    <rPh sb="12" eb="14">
      <t>ジンコウ</t>
    </rPh>
    <rPh sb="20" eb="21">
      <t>ネン</t>
    </rPh>
    <rPh sb="22" eb="23">
      <t>アタイ</t>
    </rPh>
    <rPh sb="31" eb="32">
      <t>オヨ</t>
    </rPh>
    <rPh sb="41" eb="42">
      <t>ネン</t>
    </rPh>
    <phoneticPr fontId="20"/>
  </si>
  <si>
    <t>　資料：当該政府の資料によるものである。人口は国連「Demographic Yearbook」。　　</t>
    <phoneticPr fontId="20"/>
  </si>
  <si>
    <t>　82.86</t>
  </si>
  <si>
    <t>　79.04</t>
  </si>
  <si>
    <t>2018 - 2020</t>
  </si>
  <si>
    <t>(United Kingdom)</t>
  </si>
  <si>
    <t>イギリス</t>
  </si>
  <si>
    <t>　85.1</t>
  </si>
  <si>
    <t>　81.0</t>
  </si>
  <si>
    <t>(Switzerland)</t>
    <phoneticPr fontId="20"/>
  </si>
  <si>
    <t>スイス</t>
    <phoneticPr fontId="20"/>
  </si>
  <si>
    <t>　84.395</t>
  </si>
  <si>
    <t>　79.672</t>
  </si>
  <si>
    <t>(Italy)</t>
  </si>
  <si>
    <t>イタリア</t>
  </si>
  <si>
    <t>　83.40</t>
  </si>
  <si>
    <t>　78.64</t>
  </si>
  <si>
    <t>(Germany)</t>
  </si>
  <si>
    <t>ドイツ</t>
  </si>
  <si>
    <t>　85.12</t>
  </si>
  <si>
    <t>　79.10</t>
  </si>
  <si>
    <t>(France)</t>
  </si>
  <si>
    <t>フランス</t>
  </si>
  <si>
    <t>　80.2</t>
  </si>
  <si>
    <t xml:space="preserve">  74.5</t>
  </si>
  <si>
    <t>(United States of America)</t>
    <phoneticPr fontId="20"/>
  </si>
  <si>
    <t>アメリカ合衆国</t>
    <rPh sb="4" eb="7">
      <t>ガッシュウコク</t>
    </rPh>
    <phoneticPr fontId="20"/>
  </si>
  <si>
    <t xml:space="preserve">  84.11</t>
  </si>
  <si>
    <t xml:space="preserve">  79.82</t>
  </si>
  <si>
    <t>(Canada)</t>
  </si>
  <si>
    <t>カナダ</t>
  </si>
  <si>
    <t>　87.71</t>
  </si>
  <si>
    <t xml:space="preserve">  81.56</t>
  </si>
  <si>
    <t>(Japan)</t>
  </si>
  <si>
    <t>日本</t>
  </si>
  <si>
    <t>（万  人）</t>
    <phoneticPr fontId="20"/>
  </si>
  <si>
    <t>人  口</t>
    <phoneticPr fontId="20"/>
  </si>
  <si>
    <t>作成基礎期間</t>
  </si>
  <si>
    <t>　国　　　名　</t>
    <rPh sb="5" eb="6">
      <t>メイ</t>
    </rPh>
    <phoneticPr fontId="20"/>
  </si>
  <si>
    <t>（参  考）</t>
    <phoneticPr fontId="20"/>
  </si>
  <si>
    <t xml:space="preserve"> 　    （単位：年）</t>
    <phoneticPr fontId="20"/>
  </si>
  <si>
    <t>参考資料２　平均寿命の国際比較</t>
    <rPh sb="0" eb="2">
      <t>サンコウ</t>
    </rPh>
    <rPh sb="2" eb="4">
      <t>シリョウ</t>
    </rPh>
    <rPh sb="6" eb="8">
      <t>ヘイキン</t>
    </rPh>
    <rPh sb="8" eb="10">
      <t>ジュミョウ</t>
    </rPh>
    <rPh sb="11" eb="13">
      <t>コクサイ</t>
    </rPh>
    <rPh sb="13" eb="15">
      <t>ヒカク</t>
    </rPh>
    <phoneticPr fontId="20"/>
  </si>
  <si>
    <t>https://www.mhlw.go.jp/content/10904750/000872952.pdf</t>
    <phoneticPr fontId="2"/>
  </si>
  <si>
    <t>https://www.mhlw.go.jp/toukei/saikin/hw/life/23th/index.html</t>
    <phoneticPr fontId="2"/>
  </si>
  <si>
    <t>【生命表】（厚生労働省）</t>
    <rPh sb="1" eb="4">
      <t>セイメイヒョウ</t>
    </rPh>
    <rPh sb="6" eb="11">
      <t>コウセイロウドウショウ</t>
    </rPh>
    <phoneticPr fontId="2"/>
  </si>
  <si>
    <t>・第23回生命表（完全生命表）の概況</t>
    <rPh sb="1" eb="2">
      <t>ダイ</t>
    </rPh>
    <rPh sb="4" eb="5">
      <t>カイ</t>
    </rPh>
    <rPh sb="5" eb="7">
      <t>セイメイ</t>
    </rPh>
    <rPh sb="7" eb="8">
      <t>ヒョウ</t>
    </rPh>
    <rPh sb="9" eb="11">
      <t>カンゼン</t>
    </rPh>
    <rPh sb="11" eb="13">
      <t>セイメイ</t>
    </rPh>
    <rPh sb="13" eb="14">
      <t>ヒョウ</t>
    </rPh>
    <rPh sb="16" eb="18">
      <t>ガイキョウ</t>
    </rPh>
    <phoneticPr fontId="2"/>
  </si>
  <si>
    <t>・令和３年12月20日第16回健康日本21（第二次）推進専門委員会資料3-1</t>
    <rPh sb="1" eb="3">
      <t>レイワ</t>
    </rPh>
    <rPh sb="4" eb="5">
      <t>ネン</t>
    </rPh>
    <rPh sb="7" eb="8">
      <t>ガツ</t>
    </rPh>
    <rPh sb="10" eb="11">
      <t>カ</t>
    </rPh>
    <rPh sb="11" eb="12">
      <t>ダイ</t>
    </rPh>
    <rPh sb="14" eb="15">
      <t>カイ</t>
    </rPh>
    <rPh sb="15" eb="17">
      <t>ケンコウ</t>
    </rPh>
    <rPh sb="17" eb="19">
      <t>ニホン</t>
    </rPh>
    <rPh sb="22" eb="23">
      <t>ダイ</t>
    </rPh>
    <rPh sb="23" eb="25">
      <t>ニジ</t>
    </rPh>
    <rPh sb="26" eb="28">
      <t>スイシン</t>
    </rPh>
    <rPh sb="28" eb="30">
      <t>センモン</t>
    </rPh>
    <rPh sb="30" eb="33">
      <t>イインカイ</t>
    </rPh>
    <rPh sb="33" eb="35">
      <t>シリョウ</t>
    </rPh>
    <phoneticPr fontId="2"/>
  </si>
  <si>
    <t>【健康寿命】（厚生労働省）</t>
    <rPh sb="1" eb="5">
      <t>ケンコウジュミョウ</t>
    </rPh>
    <rPh sb="7" eb="12">
      <t>コウセイロウドウショウ</t>
    </rPh>
    <phoneticPr fontId="2"/>
  </si>
  <si>
    <t>・2019年　国民生活基礎調査の概況</t>
    <phoneticPr fontId="2"/>
  </si>
  <si>
    <t>【高齢者世帯】（厚生労働省）</t>
    <rPh sb="1" eb="4">
      <t>コウレイシャ</t>
    </rPh>
    <rPh sb="4" eb="6">
      <t>セタイ</t>
    </rPh>
    <rPh sb="8" eb="13">
      <t>コウセイロウドウショウ</t>
    </rPh>
    <phoneticPr fontId="2"/>
  </si>
  <si>
    <t>https://www.mhlw.go.jp/toukei/saikin/hw/k-tyosa/k-tyosa19/index.html</t>
    <phoneticPr fontId="2"/>
  </si>
  <si>
    <t>https://www.ipss.go.jp/pp-zenkoku/j/zenkoku2017/pp29_ReportALL.pdf</t>
    <phoneticPr fontId="2"/>
  </si>
  <si>
    <t>・日本の将来推計人口</t>
    <phoneticPr fontId="2"/>
  </si>
  <si>
    <t>【高齢者の割合推計】（国立社会保障・人口問題研究所）</t>
    <rPh sb="1" eb="4">
      <t>コウレイシャ</t>
    </rPh>
    <rPh sb="5" eb="7">
      <t>ワリアイ</t>
    </rPh>
    <rPh sb="7" eb="9">
      <t>スイケイ</t>
    </rPh>
    <phoneticPr fontId="2"/>
  </si>
  <si>
    <t>https://www.nikkei.com/article/DGXZQOCD1262S0S2A710C2000000/?unlock=1</t>
    <phoneticPr fontId="2"/>
  </si>
  <si>
    <t>【老後の生活費】（公益財団法人生命保険文化センター）</t>
    <rPh sb="1" eb="3">
      <t>ロウゴ</t>
    </rPh>
    <rPh sb="4" eb="7">
      <t>セイカツヒ</t>
    </rPh>
    <rPh sb="9" eb="15">
      <t>コウエキザイダンホウジン</t>
    </rPh>
    <rPh sb="15" eb="21">
      <t>セイメイホケンブンカ</t>
    </rPh>
    <phoneticPr fontId="2"/>
  </si>
  <si>
    <t>・老後の生活費はいくらくらい必要と考える？</t>
    <rPh sb="1" eb="3">
      <t>ロウゴ</t>
    </rPh>
    <rPh sb="4" eb="7">
      <t>セイカツヒ</t>
    </rPh>
    <rPh sb="14" eb="16">
      <t>ヒツヨウ</t>
    </rPh>
    <rPh sb="17" eb="18">
      <t>カンガ</t>
    </rPh>
    <phoneticPr fontId="2"/>
  </si>
  <si>
    <t>https://www.jili.or.jp/lifeplan/lifesecurity/1141.html</t>
    <phoneticPr fontId="2"/>
  </si>
  <si>
    <t>利率</t>
    <rPh sb="0" eb="2">
      <t>リリツ</t>
    </rPh>
    <phoneticPr fontId="2"/>
  </si>
  <si>
    <t>【退職金】（厚生労働省）</t>
    <rPh sb="1" eb="4">
      <t>タイショクキン</t>
    </rPh>
    <rPh sb="6" eb="11">
      <t>コウセイロウドウショウ</t>
    </rPh>
    <phoneticPr fontId="2"/>
  </si>
  <si>
    <t>https://www.mhlw.go.jp/toukei/itiran/roudou/jikan/syurou/18/dl/gaiyou04.pdf</t>
    <phoneticPr fontId="2"/>
  </si>
  <si>
    <t>・平成30年就労条件総合調査　結果の概況</t>
    <phoneticPr fontId="2"/>
  </si>
  <si>
    <t>・令和2年度　厚生年金保険・国民年金事業の概況</t>
    <rPh sb="1" eb="3">
      <t>レイワ</t>
    </rPh>
    <rPh sb="4" eb="6">
      <t>ネンド</t>
    </rPh>
    <phoneticPr fontId="2"/>
  </si>
  <si>
    <t>【厚生年金受給額】（厚生労働省）</t>
    <rPh sb="1" eb="5">
      <t>コウセイネンキン</t>
    </rPh>
    <rPh sb="5" eb="8">
      <t>ジュキュウガク</t>
    </rPh>
    <rPh sb="10" eb="15">
      <t>コウセイロウドウショウ</t>
    </rPh>
    <phoneticPr fontId="2"/>
  </si>
  <si>
    <t>https://www.mhlw.go.jp/content/000925808.pdf</t>
    <phoneticPr fontId="2"/>
  </si>
  <si>
    <t>年金受給期間</t>
    <rPh sb="0" eb="6">
      <t>ネンキンジュキュウキカン</t>
    </rPh>
    <phoneticPr fontId="2"/>
  </si>
  <si>
    <t>（単位：円）</t>
    <rPh sb="1" eb="3">
      <t>タンイ</t>
    </rPh>
    <rPh sb="4" eb="5">
      <t>エン</t>
    </rPh>
    <phoneticPr fontId="2"/>
  </si>
  <si>
    <t>【通算企業年金シミュレーション】（企業年金連合会）</t>
    <rPh sb="1" eb="7">
      <t>ツウサンキギョウネンキン</t>
    </rPh>
    <rPh sb="17" eb="24">
      <t>キギョウネンキンレンゴウカイ</t>
    </rPh>
    <phoneticPr fontId="2"/>
  </si>
  <si>
    <t>https://www.pfa.or.jp/pwap/pub/shisan/nenkin</t>
    <phoneticPr fontId="2"/>
  </si>
  <si>
    <t>・年金試算シミュレーション</t>
    <phoneticPr fontId="2"/>
  </si>
  <si>
    <t>https://www.pfa.or.jp/important/files/20170118.pdf</t>
    <phoneticPr fontId="2"/>
  </si>
  <si>
    <t xml:space="preserve">・企業年金連合会における通算企業年金の予定利率の変更について </t>
    <phoneticPr fontId="2"/>
  </si>
  <si>
    <t>【予定利率引き下げ】（企業年金連合会）</t>
    <rPh sb="1" eb="3">
      <t>ヨテイ</t>
    </rPh>
    <rPh sb="3" eb="5">
      <t>リリツ</t>
    </rPh>
    <rPh sb="5" eb="6">
      <t>ヒ</t>
    </rPh>
    <rPh sb="7" eb="8">
      <t>サ</t>
    </rPh>
    <rPh sb="11" eb="18">
      <t>キギョウネンキンレンゴウカイ</t>
    </rPh>
    <phoneticPr fontId="2"/>
  </si>
  <si>
    <t>https://www.pfa.or.jp/gaiyo/kiyakukitei/files/kiyakuhenkou_h290117.pdf</t>
    <phoneticPr fontId="2"/>
  </si>
  <si>
    <t>（レター）</t>
    <phoneticPr fontId="2"/>
  </si>
  <si>
    <t>（規　約）</t>
    <rPh sb="1" eb="2">
      <t>キ</t>
    </rPh>
    <rPh sb="3" eb="4">
      <t>ヤク</t>
    </rPh>
    <phoneticPr fontId="2"/>
  </si>
  <si>
    <t>（データ）</t>
    <phoneticPr fontId="2"/>
  </si>
  <si>
    <t>（グラフ）</t>
    <phoneticPr fontId="2"/>
  </si>
  <si>
    <t>iDeCo＋、簡易型ＤＣ
スタート</t>
    <rPh sb="7" eb="10">
      <t>カンイガタ</t>
    </rPh>
    <phoneticPr fontId="20"/>
  </si>
  <si>
    <t>専業主婦・公務員など
iDeCo加入可能</t>
    <rPh sb="0" eb="2">
      <t>センギョウ</t>
    </rPh>
    <rPh sb="2" eb="4">
      <t>シュフ</t>
    </rPh>
    <rPh sb="5" eb="8">
      <t>コウムイン</t>
    </rPh>
    <rPh sb="16" eb="18">
      <t>カニュウ</t>
    </rPh>
    <rPh sb="18" eb="20">
      <t>カノウ</t>
    </rPh>
    <phoneticPr fontId="20"/>
  </si>
  <si>
    <t>新規設立不可</t>
    <rPh sb="0" eb="2">
      <t>シンキ</t>
    </rPh>
    <rPh sb="2" eb="4">
      <t>セツリツ</t>
    </rPh>
    <rPh sb="4" eb="6">
      <t>フカ</t>
    </rPh>
    <phoneticPr fontId="20"/>
  </si>
  <si>
    <t>完全廃止
（移行期間満了）</t>
    <rPh sb="0" eb="2">
      <t>カンゼン</t>
    </rPh>
    <rPh sb="2" eb="4">
      <t>ハイシ</t>
    </rPh>
    <rPh sb="6" eb="8">
      <t>イコウ</t>
    </rPh>
    <rPh sb="8" eb="10">
      <t>キカン</t>
    </rPh>
    <rPh sb="10" eb="12">
      <t>マンリョウ</t>
    </rPh>
    <phoneticPr fontId="20"/>
  </si>
  <si>
    <t>企業年金連合会発足</t>
    <rPh sb="0" eb="2">
      <t>キギョウ</t>
    </rPh>
    <rPh sb="2" eb="4">
      <t>ネンキン</t>
    </rPh>
    <rPh sb="4" eb="7">
      <t>レンゴウカイ</t>
    </rPh>
    <rPh sb="7" eb="9">
      <t>ホッソク</t>
    </rPh>
    <phoneticPr fontId="20"/>
  </si>
  <si>
    <t>代行返上開始（過去）</t>
    <rPh sb="0" eb="2">
      <t>ダイコウ</t>
    </rPh>
    <rPh sb="2" eb="4">
      <t>ヘンジョウ</t>
    </rPh>
    <rPh sb="4" eb="6">
      <t>カイシ</t>
    </rPh>
    <rPh sb="7" eb="9">
      <t>カコ</t>
    </rPh>
    <phoneticPr fontId="20"/>
  </si>
  <si>
    <t>制度廃止スタート</t>
    <rPh sb="0" eb="2">
      <t>セイド</t>
    </rPh>
    <rPh sb="2" eb="4">
      <t>ハイシ</t>
    </rPh>
    <phoneticPr fontId="20"/>
  </si>
  <si>
    <t>ＤＢ制度スタート
ＣＢＰの導入</t>
    <rPh sb="2" eb="4">
      <t>セイド</t>
    </rPh>
    <rPh sb="13" eb="15">
      <t>ドウニュウ</t>
    </rPh>
    <phoneticPr fontId="20"/>
  </si>
  <si>
    <t>個人型ＤＣスタート</t>
    <rPh sb="0" eb="3">
      <t>コジンガタ</t>
    </rPh>
    <phoneticPr fontId="20"/>
  </si>
  <si>
    <t>代行返上開始（将来）</t>
    <rPh sb="0" eb="2">
      <t>ダイコウ</t>
    </rPh>
    <rPh sb="2" eb="4">
      <t>ヘンジョウ</t>
    </rPh>
    <rPh sb="4" eb="6">
      <t>カイシ</t>
    </rPh>
    <rPh sb="7" eb="9">
      <t>ショウライ</t>
    </rPh>
    <phoneticPr fontId="20"/>
  </si>
  <si>
    <t>企業型ＤＣスタート</t>
    <rPh sb="0" eb="3">
      <t>キギョウガタ</t>
    </rPh>
    <phoneticPr fontId="20"/>
  </si>
  <si>
    <t>福祉事業スタート</t>
    <rPh sb="0" eb="2">
      <t>フクシ</t>
    </rPh>
    <rPh sb="2" eb="4">
      <t>ジギョウ</t>
    </rPh>
    <phoneticPr fontId="20"/>
  </si>
  <si>
    <t>制度スタート</t>
    <rPh sb="0" eb="2">
      <t>セイド</t>
    </rPh>
    <phoneticPr fontId="20"/>
  </si>
  <si>
    <t>確定給付企業年金</t>
    <rPh sb="0" eb="2">
      <t>カクテイ</t>
    </rPh>
    <rPh sb="2" eb="4">
      <t>キュウフ</t>
    </rPh>
    <rPh sb="4" eb="6">
      <t>キギョウ</t>
    </rPh>
    <rPh sb="6" eb="8">
      <t>ネンキン</t>
    </rPh>
    <phoneticPr fontId="20"/>
  </si>
  <si>
    <t>確定拠出年金</t>
    <rPh sb="0" eb="2">
      <t>カクテイ</t>
    </rPh>
    <rPh sb="2" eb="4">
      <t>キョシュツ</t>
    </rPh>
    <rPh sb="4" eb="6">
      <t>ネンキン</t>
    </rPh>
    <phoneticPr fontId="20"/>
  </si>
  <si>
    <t>厚生年金基金</t>
    <rPh sb="0" eb="2">
      <t>コウセイ</t>
    </rPh>
    <rPh sb="2" eb="4">
      <t>ネンキン</t>
    </rPh>
    <rPh sb="4" eb="6">
      <t>キキン</t>
    </rPh>
    <phoneticPr fontId="20"/>
  </si>
  <si>
    <t>適格退職年金制度</t>
    <rPh sb="0" eb="2">
      <t>テキカク</t>
    </rPh>
    <rPh sb="2" eb="4">
      <t>タイショク</t>
    </rPh>
    <rPh sb="4" eb="6">
      <t>ネンキン</t>
    </rPh>
    <rPh sb="6" eb="8">
      <t>セイド</t>
    </rPh>
    <phoneticPr fontId="20"/>
  </si>
  <si>
    <t>時期</t>
    <rPh sb="0" eb="2">
      <t>ジキ</t>
    </rPh>
    <phoneticPr fontId="20"/>
  </si>
  <si>
    <t>企業年金制度の変遷</t>
    <rPh sb="0" eb="2">
      <t>キギョウ</t>
    </rPh>
    <rPh sb="2" eb="4">
      <t>ネンキン</t>
    </rPh>
    <rPh sb="4" eb="6">
      <t>セイド</t>
    </rPh>
    <rPh sb="7" eb="9">
      <t>ヘンセン</t>
    </rPh>
    <phoneticPr fontId="20"/>
  </si>
  <si>
    <t>・信託銀行や証券会社で販売してる商品。年金形式で給付するが、年金ではない。</t>
    <rPh sb="1" eb="3">
      <t>シンタク</t>
    </rPh>
    <rPh sb="3" eb="5">
      <t>ギンコウ</t>
    </rPh>
    <rPh sb="6" eb="8">
      <t>ショウケン</t>
    </rPh>
    <rPh sb="8" eb="10">
      <t>ガイシャ</t>
    </rPh>
    <rPh sb="11" eb="13">
      <t>ハンバイ</t>
    </rPh>
    <rPh sb="16" eb="18">
      <t>ショウヒン</t>
    </rPh>
    <rPh sb="19" eb="21">
      <t>ネンキン</t>
    </rPh>
    <rPh sb="21" eb="23">
      <t>ケイシキ</t>
    </rPh>
    <rPh sb="24" eb="26">
      <t>キュウフ</t>
    </rPh>
    <rPh sb="30" eb="32">
      <t>ネンキン</t>
    </rPh>
    <phoneticPr fontId="42"/>
  </si>
  <si>
    <t>利子所得</t>
    <rPh sb="0" eb="2">
      <t>リシ</t>
    </rPh>
    <rPh sb="2" eb="4">
      <t>ショトク</t>
    </rPh>
    <phoneticPr fontId="42"/>
  </si>
  <si>
    <t>－</t>
    <phoneticPr fontId="42"/>
  </si>
  <si>
    <t>【個人年金（貯蓄型）】</t>
    <rPh sb="1" eb="3">
      <t>コジン</t>
    </rPh>
    <rPh sb="3" eb="5">
      <t>ネンキン</t>
    </rPh>
    <rPh sb="6" eb="9">
      <t>チョチクガタ</t>
    </rPh>
    <phoneticPr fontId="42"/>
  </si>
  <si>
    <t>・生命保険会社や農協等で販売している商品。</t>
    <rPh sb="1" eb="3">
      <t>セイメイ</t>
    </rPh>
    <rPh sb="3" eb="5">
      <t>ホケン</t>
    </rPh>
    <rPh sb="5" eb="7">
      <t>ガイシャ</t>
    </rPh>
    <rPh sb="8" eb="10">
      <t>ノウキョウ</t>
    </rPh>
    <rPh sb="10" eb="11">
      <t>トウ</t>
    </rPh>
    <rPh sb="12" eb="14">
      <t>ハンバイ</t>
    </rPh>
    <rPh sb="18" eb="20">
      <t>ショウヒン</t>
    </rPh>
    <phoneticPr fontId="42"/>
  </si>
  <si>
    <t>生命保険等</t>
    <rPh sb="0" eb="2">
      <t>セイメイ</t>
    </rPh>
    <rPh sb="2" eb="4">
      <t>ホケン</t>
    </rPh>
    <rPh sb="4" eb="5">
      <t>トウ</t>
    </rPh>
    <phoneticPr fontId="42"/>
  </si>
  <si>
    <t>【個人年金（保険型）】</t>
    <rPh sb="1" eb="3">
      <t>コジン</t>
    </rPh>
    <rPh sb="3" eb="5">
      <t>ネンキン</t>
    </rPh>
    <rPh sb="6" eb="8">
      <t>ホケン</t>
    </rPh>
    <rPh sb="8" eb="9">
      <t>ガタ</t>
    </rPh>
    <phoneticPr fontId="42"/>
  </si>
  <si>
    <t>【勤労者財産形成促進制度（略称：財形）】</t>
    <rPh sb="1" eb="4">
      <t>キンロウシャ</t>
    </rPh>
    <rPh sb="4" eb="6">
      <t>ザイサン</t>
    </rPh>
    <rPh sb="6" eb="8">
      <t>ケイセイ</t>
    </rPh>
    <rPh sb="8" eb="10">
      <t>ソクシン</t>
    </rPh>
    <rPh sb="10" eb="12">
      <t>セイド</t>
    </rPh>
    <rPh sb="13" eb="15">
      <t>リャクショウ</t>
    </rPh>
    <rPh sb="16" eb="18">
      <t>ザイケイ</t>
    </rPh>
    <phoneticPr fontId="42"/>
  </si>
  <si>
    <t>・事業主向けの退職金制度。納付した掛金の範囲内で、事業資金等の貸付制度がある。</t>
    <rPh sb="1" eb="4">
      <t>ジギョウヌシ</t>
    </rPh>
    <rPh sb="4" eb="5">
      <t>ム</t>
    </rPh>
    <rPh sb="7" eb="10">
      <t>タイショクキン</t>
    </rPh>
    <rPh sb="10" eb="12">
      <t>セイド</t>
    </rPh>
    <rPh sb="13" eb="15">
      <t>ノウフ</t>
    </rPh>
    <rPh sb="17" eb="19">
      <t>カケキン</t>
    </rPh>
    <rPh sb="20" eb="23">
      <t>ハンイナイ</t>
    </rPh>
    <rPh sb="25" eb="27">
      <t>ジギョウ</t>
    </rPh>
    <rPh sb="27" eb="29">
      <t>シキン</t>
    </rPh>
    <rPh sb="29" eb="30">
      <t>トウ</t>
    </rPh>
    <rPh sb="31" eb="33">
      <t>カシツケ</t>
    </rPh>
    <rPh sb="33" eb="35">
      <t>セイド</t>
    </rPh>
    <phoneticPr fontId="42"/>
  </si>
  <si>
    <t>小規模企業共済等</t>
    <rPh sb="0" eb="3">
      <t>ショウキボ</t>
    </rPh>
    <rPh sb="3" eb="5">
      <t>キギョウ</t>
    </rPh>
    <rPh sb="5" eb="7">
      <t>キョウサイ</t>
    </rPh>
    <rPh sb="7" eb="8">
      <t>トウ</t>
    </rPh>
    <phoneticPr fontId="42"/>
  </si>
  <si>
    <t>【小規模企業共済制度】</t>
    <rPh sb="1" eb="4">
      <t>ショウキボ</t>
    </rPh>
    <rPh sb="4" eb="6">
      <t>キギョウ</t>
    </rPh>
    <rPh sb="6" eb="8">
      <t>キョウサイ</t>
    </rPh>
    <rPh sb="8" eb="10">
      <t>セイド</t>
    </rPh>
    <phoneticPr fontId="42"/>
  </si>
  <si>
    <t>・iDeCoに加入している従業員の加入者掛金に追加して、事業主が掛金を拠出できる制度。</t>
    <rPh sb="28" eb="31">
      <t>ジギョウヌシ</t>
    </rPh>
    <phoneticPr fontId="42"/>
  </si>
  <si>
    <t>損金算入</t>
    <rPh sb="0" eb="2">
      <t>ソンキン</t>
    </rPh>
    <rPh sb="2" eb="4">
      <t>サンニュウ</t>
    </rPh>
    <phoneticPr fontId="42"/>
  </si>
  <si>
    <t>【iDeCo＋（イデコプラス）】</t>
    <phoneticPr fontId="42"/>
  </si>
  <si>
    <t>・自ら金融機関に口座を作り、自ら毎月拠出して６０歳以降に受け取るＤＣ。</t>
    <rPh sb="1" eb="2">
      <t>ミズカ</t>
    </rPh>
    <rPh sb="3" eb="5">
      <t>キンユウ</t>
    </rPh>
    <rPh sb="5" eb="7">
      <t>キカン</t>
    </rPh>
    <rPh sb="8" eb="10">
      <t>コウザ</t>
    </rPh>
    <rPh sb="11" eb="12">
      <t>ツク</t>
    </rPh>
    <rPh sb="14" eb="15">
      <t>ミズカ</t>
    </rPh>
    <rPh sb="16" eb="18">
      <t>マイツキ</t>
    </rPh>
    <rPh sb="18" eb="20">
      <t>キョシュツ</t>
    </rPh>
    <rPh sb="24" eb="27">
      <t>サイイコウ</t>
    </rPh>
    <rPh sb="28" eb="29">
      <t>ウ</t>
    </rPh>
    <rPh sb="30" eb="31">
      <t>ト</t>
    </rPh>
    <phoneticPr fontId="42"/>
  </si>
  <si>
    <t>【個人型ＤＣ（iDeCo：イデコ）】</t>
    <rPh sb="1" eb="4">
      <t>コジンガタ</t>
    </rPh>
    <phoneticPr fontId="42"/>
  </si>
  <si>
    <t>個人年金</t>
    <rPh sb="0" eb="2">
      <t>コジン</t>
    </rPh>
    <rPh sb="2" eb="4">
      <t>ネンキン</t>
    </rPh>
    <phoneticPr fontId="42"/>
  </si>
  <si>
    <t>・商工会、商工会議所、商工会連合会等が「特定退職金共済団体」となり、中退共と同様の給付を行う。</t>
    <rPh sb="1" eb="4">
      <t>ショウコウカイ</t>
    </rPh>
    <rPh sb="5" eb="7">
      <t>ショウコウ</t>
    </rPh>
    <rPh sb="7" eb="10">
      <t>カイギショ</t>
    </rPh>
    <rPh sb="11" eb="14">
      <t>ショウコウカイ</t>
    </rPh>
    <rPh sb="14" eb="17">
      <t>レンゴウカイ</t>
    </rPh>
    <rPh sb="17" eb="18">
      <t>トウ</t>
    </rPh>
    <rPh sb="20" eb="22">
      <t>トクテイ</t>
    </rPh>
    <rPh sb="22" eb="25">
      <t>タイショクキン</t>
    </rPh>
    <rPh sb="25" eb="27">
      <t>キョウサイ</t>
    </rPh>
    <rPh sb="27" eb="29">
      <t>ダンタイ</t>
    </rPh>
    <rPh sb="34" eb="37">
      <t>チュウタイキョウ</t>
    </rPh>
    <rPh sb="38" eb="40">
      <t>ドウヨウ</t>
    </rPh>
    <rPh sb="41" eb="43">
      <t>キュウフ</t>
    </rPh>
    <rPh sb="44" eb="45">
      <t>オコナ</t>
    </rPh>
    <phoneticPr fontId="42"/>
  </si>
  <si>
    <t>【特定退職金共済制度】</t>
    <rPh sb="1" eb="3">
      <t>トクテイ</t>
    </rPh>
    <rPh sb="3" eb="6">
      <t>タイショクキン</t>
    </rPh>
    <rPh sb="6" eb="8">
      <t>キョウサイ</t>
    </rPh>
    <rPh sb="8" eb="10">
      <t>セイド</t>
    </rPh>
    <phoneticPr fontId="42"/>
  </si>
  <si>
    <t>・建設業、清酒製造業、林業を対象した期間従業員のための共済制度。共済証紙を共催手帳に貼付。</t>
    <rPh sb="1" eb="4">
      <t>ケンセツギョウ</t>
    </rPh>
    <rPh sb="5" eb="7">
      <t>セイシュ</t>
    </rPh>
    <rPh sb="7" eb="10">
      <t>セイゾウギョウ</t>
    </rPh>
    <rPh sb="11" eb="13">
      <t>リンギョウ</t>
    </rPh>
    <rPh sb="14" eb="16">
      <t>タイショウ</t>
    </rPh>
    <rPh sb="18" eb="20">
      <t>キカン</t>
    </rPh>
    <rPh sb="20" eb="23">
      <t>ジュウギョウイン</t>
    </rPh>
    <rPh sb="27" eb="29">
      <t>キョウサイ</t>
    </rPh>
    <rPh sb="29" eb="31">
      <t>セイド</t>
    </rPh>
    <rPh sb="32" eb="34">
      <t>キョウサイ</t>
    </rPh>
    <rPh sb="34" eb="36">
      <t>ショウシ</t>
    </rPh>
    <rPh sb="37" eb="39">
      <t>キョウサイ</t>
    </rPh>
    <rPh sb="39" eb="41">
      <t>テチョウ</t>
    </rPh>
    <rPh sb="42" eb="44">
      <t>チョウフ</t>
    </rPh>
    <phoneticPr fontId="42"/>
  </si>
  <si>
    <t>退職所得</t>
    <rPh sb="0" eb="2">
      <t>タイショク</t>
    </rPh>
    <rPh sb="2" eb="4">
      <t>ショトク</t>
    </rPh>
    <phoneticPr fontId="42"/>
  </si>
  <si>
    <t>【特定業種退職金共済制度（※一時金のみ）】</t>
    <rPh sb="1" eb="3">
      <t>トクテイ</t>
    </rPh>
    <rPh sb="3" eb="5">
      <t>ギョウシュ</t>
    </rPh>
    <rPh sb="5" eb="7">
      <t>タイショク</t>
    </rPh>
    <rPh sb="7" eb="8">
      <t>キン</t>
    </rPh>
    <rPh sb="8" eb="10">
      <t>キョウサイ</t>
    </rPh>
    <rPh sb="10" eb="12">
      <t>セイド</t>
    </rPh>
    <rPh sb="14" eb="17">
      <t>イチジキン</t>
    </rPh>
    <phoneticPr fontId="42"/>
  </si>
  <si>
    <t>・中小企業を対象に設立された共済制度。国からの助成制度もある。</t>
    <rPh sb="6" eb="8">
      <t>タイショウ</t>
    </rPh>
    <rPh sb="9" eb="11">
      <t>セツリツ</t>
    </rPh>
    <rPh sb="14" eb="16">
      <t>キョウサイ</t>
    </rPh>
    <rPh sb="16" eb="18">
      <t>セイド</t>
    </rPh>
    <rPh sb="19" eb="20">
      <t>クニ</t>
    </rPh>
    <rPh sb="23" eb="25">
      <t>ジョセイ</t>
    </rPh>
    <rPh sb="25" eb="27">
      <t>セイド</t>
    </rPh>
    <phoneticPr fontId="42"/>
  </si>
  <si>
    <t>【中小企業退職金共済制度（略称：中退共）】</t>
    <rPh sb="1" eb="3">
      <t>チュウショウ</t>
    </rPh>
    <rPh sb="3" eb="5">
      <t>キギョウ</t>
    </rPh>
    <rPh sb="5" eb="8">
      <t>タイショクキン</t>
    </rPh>
    <rPh sb="8" eb="10">
      <t>キョウサイ</t>
    </rPh>
    <rPh sb="10" eb="12">
      <t>セイド</t>
    </rPh>
    <rPh sb="13" eb="15">
      <t>リャクショウ</t>
    </rPh>
    <rPh sb="16" eb="19">
      <t>チュウタイキョウ</t>
    </rPh>
    <phoneticPr fontId="42"/>
  </si>
  <si>
    <t>・中小企業を対象に、設立条件や手続きを簡素化した、少ない事務負担で導入可能な企業型ＤＣ。</t>
    <rPh sb="35" eb="37">
      <t>カノウ</t>
    </rPh>
    <rPh sb="38" eb="41">
      <t>キギョウガタ</t>
    </rPh>
    <phoneticPr fontId="42"/>
  </si>
  <si>
    <t>【簡易型ＤＣ】</t>
    <rPh sb="1" eb="4">
      <t>カンイガタ</t>
    </rPh>
    <phoneticPr fontId="42"/>
  </si>
  <si>
    <t>・企業が拠出し加入者が自己責任で運用する制度。転職や退職の際にはそのまま持ち運び可能。</t>
    <rPh sb="1" eb="3">
      <t>キギョウ</t>
    </rPh>
    <rPh sb="4" eb="6">
      <t>キョシュツ</t>
    </rPh>
    <rPh sb="20" eb="22">
      <t>セイド</t>
    </rPh>
    <rPh sb="23" eb="25">
      <t>テンショク</t>
    </rPh>
    <rPh sb="40" eb="42">
      <t>カノウ</t>
    </rPh>
    <phoneticPr fontId="42"/>
  </si>
  <si>
    <t>※小規模
企業共済等</t>
    <rPh sb="1" eb="4">
      <t>ショウキボ</t>
    </rPh>
    <rPh sb="5" eb="7">
      <t>キギョウ</t>
    </rPh>
    <rPh sb="7" eb="9">
      <t>キョウサイ</t>
    </rPh>
    <rPh sb="9" eb="10">
      <t>トウ</t>
    </rPh>
    <phoneticPr fontId="42"/>
  </si>
  <si>
    <t>※マッチング拠出</t>
    <rPh sb="6" eb="8">
      <t>キョシュツ</t>
    </rPh>
    <phoneticPr fontId="42"/>
  </si>
  <si>
    <t>【企業型ＤＣ】「401k」とは、アメリカの内国歳入法の条文番号401(ｋ)が由来。</t>
    <rPh sb="1" eb="4">
      <t>キギョウガタ</t>
    </rPh>
    <rPh sb="38" eb="40">
      <t>ユライ</t>
    </rPh>
    <phoneticPr fontId="42"/>
  </si>
  <si>
    <t>・母体企業とは別の法人（基金）を設立して、年金資産の運用・管理・給付を実施。</t>
    <rPh sb="9" eb="11">
      <t>ホウジン</t>
    </rPh>
    <rPh sb="35" eb="37">
      <t>ジッシ</t>
    </rPh>
    <phoneticPr fontId="42"/>
  </si>
  <si>
    <t>退職所得
公的年金等</t>
    <rPh sb="0" eb="2">
      <t>タイショク</t>
    </rPh>
    <rPh sb="2" eb="4">
      <t>ショトク</t>
    </rPh>
    <rPh sb="5" eb="7">
      <t>コウテキ</t>
    </rPh>
    <rPh sb="7" eb="9">
      <t>ネンキン</t>
    </rPh>
    <rPh sb="9" eb="10">
      <t>トウ</t>
    </rPh>
    <phoneticPr fontId="42"/>
  </si>
  <si>
    <t>【確定給付企業年金（基金型）】</t>
    <rPh sb="1" eb="3">
      <t>カクテイ</t>
    </rPh>
    <rPh sb="3" eb="5">
      <t>キュウフ</t>
    </rPh>
    <rPh sb="5" eb="7">
      <t>キギョウ</t>
    </rPh>
    <rPh sb="7" eb="9">
      <t>ネンキン</t>
    </rPh>
    <rPh sb="10" eb="12">
      <t>キキン</t>
    </rPh>
    <rPh sb="12" eb="13">
      <t>ガタ</t>
    </rPh>
    <phoneticPr fontId="42"/>
  </si>
  <si>
    <t>・労使合意の年金規約に基づいて、年金資産の運用・管理・給付を実施。</t>
    <rPh sb="30" eb="32">
      <t>ジッシ</t>
    </rPh>
    <phoneticPr fontId="42"/>
  </si>
  <si>
    <t>【確定給付企業年金（規約型）】</t>
    <rPh sb="1" eb="3">
      <t>カクテイ</t>
    </rPh>
    <rPh sb="3" eb="5">
      <t>キュウフ</t>
    </rPh>
    <rPh sb="5" eb="7">
      <t>キギョウ</t>
    </rPh>
    <rPh sb="7" eb="9">
      <t>ネンキン</t>
    </rPh>
    <rPh sb="10" eb="12">
      <t>キヤク</t>
    </rPh>
    <rPh sb="12" eb="13">
      <t>ガタ</t>
    </rPh>
    <phoneticPr fontId="42"/>
  </si>
  <si>
    <t>・国民年金の第1号被保険者が、老後の所得保障の充実を図るために、任意で加入する制度。</t>
    <phoneticPr fontId="42"/>
  </si>
  <si>
    <t>公的年金等</t>
    <rPh sb="0" eb="2">
      <t>コウテキ</t>
    </rPh>
    <rPh sb="2" eb="4">
      <t>ネンキン</t>
    </rPh>
    <rPh sb="4" eb="5">
      <t>トウ</t>
    </rPh>
    <phoneticPr fontId="42"/>
  </si>
  <si>
    <t>社会保険料</t>
    <rPh sb="0" eb="2">
      <t>シャカイ</t>
    </rPh>
    <rPh sb="2" eb="5">
      <t>ホケンリョウ</t>
    </rPh>
    <phoneticPr fontId="42"/>
  </si>
  <si>
    <t>【国民年金基金】</t>
    <rPh sb="1" eb="3">
      <t>コクミン</t>
    </rPh>
    <rPh sb="3" eb="5">
      <t>ネンキン</t>
    </rPh>
    <rPh sb="5" eb="7">
      <t>キキン</t>
    </rPh>
    <phoneticPr fontId="42"/>
  </si>
  <si>
    <t>・厚生労働大臣の認可を受けて設立された法人である基金が行う年金。H26.4以降新設不可。</t>
    <rPh sb="37" eb="39">
      <t>イコウ</t>
    </rPh>
    <rPh sb="39" eb="41">
      <t>シンセツ</t>
    </rPh>
    <rPh sb="41" eb="43">
      <t>フカ</t>
    </rPh>
    <phoneticPr fontId="42"/>
  </si>
  <si>
    <t>【厚生年金基金】</t>
    <rPh sb="1" eb="3">
      <t>コウセイ</t>
    </rPh>
    <rPh sb="3" eb="5">
      <t>ネンキン</t>
    </rPh>
    <rPh sb="5" eb="7">
      <t>キキン</t>
    </rPh>
    <phoneticPr fontId="42"/>
  </si>
  <si>
    <t>企業年金</t>
    <rPh sb="0" eb="2">
      <t>キギョウ</t>
    </rPh>
    <rPh sb="2" eb="4">
      <t>ネンキン</t>
    </rPh>
    <phoneticPr fontId="42"/>
  </si>
  <si>
    <t>私的年金</t>
    <rPh sb="0" eb="2">
      <t>シテキ</t>
    </rPh>
    <rPh sb="2" eb="4">
      <t>ネンキン</t>
    </rPh>
    <phoneticPr fontId="42"/>
  </si>
  <si>
    <t>・サラリーマン、公務員、教職員が対象の公的年金で、同時に国民年金の上乗せ部分。</t>
    <phoneticPr fontId="42"/>
  </si>
  <si>
    <t>【厚生年金】</t>
    <rPh sb="1" eb="3">
      <t>コウセイ</t>
    </rPh>
    <rPh sb="3" eb="5">
      <t>ネンキン</t>
    </rPh>
    <phoneticPr fontId="42"/>
  </si>
  <si>
    <t>・自営業者、無職、学生、フリーターなどで20歳以上60歳未満の人が対象の公的年金。</t>
    <rPh sb="6" eb="8">
      <t>ムショク</t>
    </rPh>
    <phoneticPr fontId="42"/>
  </si>
  <si>
    <t>社会保険料</t>
    <rPh sb="0" eb="2">
      <t>シャカイ</t>
    </rPh>
    <rPh sb="2" eb="4">
      <t>ホケン</t>
    </rPh>
    <rPh sb="4" eb="5">
      <t>リョウ</t>
    </rPh>
    <phoneticPr fontId="42"/>
  </si>
  <si>
    <t>【国民年金】</t>
    <rPh sb="1" eb="3">
      <t>コクミン</t>
    </rPh>
    <rPh sb="3" eb="5">
      <t>ネンキン</t>
    </rPh>
    <phoneticPr fontId="42"/>
  </si>
  <si>
    <t>公的年金</t>
    <rPh sb="0" eb="2">
      <t>コウテキ</t>
    </rPh>
    <rPh sb="2" eb="4">
      <t>ネンキン</t>
    </rPh>
    <phoneticPr fontId="42"/>
  </si>
  <si>
    <t>受給時</t>
    <rPh sb="0" eb="2">
      <t>ジュキュウ</t>
    </rPh>
    <rPh sb="2" eb="3">
      <t>ジ</t>
    </rPh>
    <phoneticPr fontId="42"/>
  </si>
  <si>
    <t>個人負担</t>
    <rPh sb="0" eb="2">
      <t>コジン</t>
    </rPh>
    <rPh sb="2" eb="4">
      <t>フタン</t>
    </rPh>
    <phoneticPr fontId="42"/>
  </si>
  <si>
    <t>会社負担</t>
    <rPh sb="0" eb="2">
      <t>カイシャ</t>
    </rPh>
    <rPh sb="2" eb="4">
      <t>フタン</t>
    </rPh>
    <phoneticPr fontId="42"/>
  </si>
  <si>
    <t>税処理（税区分・控除項目など）</t>
    <rPh sb="0" eb="1">
      <t>ゼイ</t>
    </rPh>
    <rPh sb="1" eb="3">
      <t>ショリ</t>
    </rPh>
    <rPh sb="4" eb="7">
      <t>ゼイクブン</t>
    </rPh>
    <rPh sb="8" eb="10">
      <t>コウジョ</t>
    </rPh>
    <rPh sb="10" eb="12">
      <t>コウモク</t>
    </rPh>
    <phoneticPr fontId="42"/>
  </si>
  <si>
    <t>年金制度（名称、特徴）</t>
    <rPh sb="0" eb="2">
      <t>ネンキン</t>
    </rPh>
    <rPh sb="2" eb="4">
      <t>セイド</t>
    </rPh>
    <rPh sb="5" eb="7">
      <t>メイショウ</t>
    </rPh>
    <rPh sb="8" eb="10">
      <t>トクチョウ</t>
    </rPh>
    <phoneticPr fontId="42"/>
  </si>
  <si>
    <t>代表的な「公的年金」＆「私的年金」</t>
    <rPh sb="0" eb="3">
      <t>ダイヒョウテキ</t>
    </rPh>
    <rPh sb="5" eb="7">
      <t>コウテキ</t>
    </rPh>
    <rPh sb="7" eb="9">
      <t>ネンキン</t>
    </rPh>
    <rPh sb="12" eb="14">
      <t>シテキ</t>
    </rPh>
    <rPh sb="14" eb="16">
      <t>ネンキン</t>
    </rPh>
    <phoneticPr fontId="20"/>
  </si>
  <si>
    <t>厚生年金基金連合会発足</t>
    <rPh sb="9" eb="11">
      <t>ホッソク</t>
    </rPh>
    <phoneticPr fontId="20"/>
  </si>
  <si>
    <t>・勤労者の財産形成用貯蓄。一般財形、財形年金、財形住宅がある。元利合計550万円まで非課税。</t>
    <rPh sb="1" eb="4">
      <t>キンロウシャ</t>
    </rPh>
    <rPh sb="5" eb="7">
      <t>ザイサン</t>
    </rPh>
    <rPh sb="7" eb="9">
      <t>ケイセイ</t>
    </rPh>
    <rPh sb="9" eb="10">
      <t>ヨウ</t>
    </rPh>
    <rPh sb="10" eb="12">
      <t>チョチク</t>
    </rPh>
    <rPh sb="13" eb="15">
      <t>イッパン</t>
    </rPh>
    <rPh sb="15" eb="17">
      <t>ザイケイ</t>
    </rPh>
    <rPh sb="18" eb="20">
      <t>ザイケイ</t>
    </rPh>
    <rPh sb="20" eb="22">
      <t>ネンキン</t>
    </rPh>
    <rPh sb="23" eb="25">
      <t>ザイケイ</t>
    </rPh>
    <rPh sb="25" eb="27">
      <t>ジュウタク</t>
    </rPh>
    <rPh sb="31" eb="33">
      <t>ガンリ</t>
    </rPh>
    <rPh sb="33" eb="35">
      <t>ゴウケイ</t>
    </rPh>
    <rPh sb="38" eb="40">
      <t>マンエン</t>
    </rPh>
    <rPh sb="42" eb="45">
      <t>ヒカゼイ</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</si>
</sst>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00"/>
    <numFmt numFmtId="178" formatCode="0&quot;年&quot;&quot;年&quot;&quot;金&quot;"/>
    <numFmt numFmtId="179" formatCode="###\ ###\ ###"/>
    <numFmt numFmtId="180" formatCode="0.00000"/>
    <numFmt numFmtId="181" formatCode="###\ ###"/>
    <numFmt numFmtId="182" formatCode="0.00_);[Red]\(0.00\)"/>
    <numFmt numFmtId="183" formatCode="_0.00"/>
    <numFmt numFmtId="184" formatCode="\ 0.0_ "/>
    <numFmt numFmtId="185" formatCode="0.0_);[Red]\(0.0\)"/>
    <numFmt numFmtId="186" formatCode="\ 0.00"/>
    <numFmt numFmtId="187" formatCode="#\ ##0"/>
    <numFmt numFmtId="188" formatCode="yyyy&quot;年&quot;\ \([$-411]ge\)"/>
  </numFmts>
  <fonts count="4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11"/>
      <color theme="1"/>
      <name val="Segoe UI Symbol"/>
      <family val="2"/>
    </font>
    <font>
      <sz val="11"/>
      <color theme="0" tint="-4.9989318521683403E-2"/>
      <name val="游ゴシック"/>
      <family val="2"/>
      <charset val="128"/>
      <scheme val="minor"/>
    </font>
    <font>
      <sz val="11"/>
      <color theme="0" tint="-4.9989318521683403E-2"/>
      <name val="Segoe UI Symbol"/>
      <family val="2"/>
    </font>
    <font>
      <sz val="10"/>
      <color theme="1"/>
      <name val="游ゴシック"/>
      <family val="2"/>
      <charset val="128"/>
      <scheme val="minor"/>
    </font>
    <font>
      <sz val="11"/>
      <color theme="1"/>
      <name val="游ゴシック"/>
      <family val="3"/>
      <charset val="128"/>
      <scheme val="minor"/>
    </font>
    <font>
      <sz val="10.5"/>
      <color theme="1"/>
      <name val="游ゴシック"/>
      <family val="3"/>
      <charset val="128"/>
      <scheme val="minor"/>
    </font>
    <font>
      <sz val="11"/>
      <name val="ＭＳ Ｐゴシック"/>
      <family val="3"/>
      <charset val="128"/>
    </font>
    <font>
      <sz val="10"/>
      <name val="ＭＳ ゴシック"/>
      <family val="3"/>
      <charset val="128"/>
    </font>
    <font>
      <sz val="10"/>
      <name val="ＭＳ Ｐゴシック"/>
      <family val="3"/>
      <charset val="128"/>
    </font>
    <font>
      <i/>
      <sz val="11"/>
      <name val="ＭＳ Ｐゴシック"/>
      <family val="3"/>
      <charset val="128"/>
    </font>
    <font>
      <sz val="6"/>
      <name val="ＭＳ 明朝"/>
      <family val="1"/>
      <charset val="128"/>
    </font>
    <font>
      <i/>
      <sz val="11"/>
      <name val="CenturyOldst"/>
      <family val="1"/>
    </font>
    <font>
      <i/>
      <sz val="14"/>
      <name val="ＭＳ Ｐゴシック"/>
      <family val="3"/>
      <charset val="128"/>
    </font>
    <font>
      <i/>
      <sz val="8"/>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26"/>
      <name val="ＭＳ ゴシック"/>
      <family val="3"/>
      <charset val="128"/>
    </font>
    <font>
      <sz val="11"/>
      <color theme="1"/>
      <name val="ＭＳ Ｐゴシック"/>
      <family val="3"/>
      <charset val="128"/>
    </font>
    <font>
      <sz val="9"/>
      <name val="ＭＳ ゴシック"/>
      <family val="3"/>
      <charset val="128"/>
    </font>
    <font>
      <b/>
      <sz val="16"/>
      <name val="ＭＳ ゴシック"/>
      <family val="3"/>
      <charset val="128"/>
    </font>
    <font>
      <sz val="9.6"/>
      <name val="ＭＳ ゴシック"/>
      <family val="3"/>
      <charset val="128"/>
    </font>
    <font>
      <b/>
      <sz val="12"/>
      <color rgb="FF000000"/>
      <name val="ＭＳ ゴシック"/>
      <family val="3"/>
      <charset val="128"/>
    </font>
    <font>
      <sz val="9"/>
      <color theme="1"/>
      <name val="ＭＳ ゴシック"/>
      <family val="3"/>
      <charset val="128"/>
    </font>
    <font>
      <sz val="8"/>
      <name val="ＭＳ ゴシック"/>
      <family val="3"/>
      <charset val="128"/>
    </font>
    <font>
      <sz val="9"/>
      <name val="ＭＳ Ｐゴシック"/>
      <family val="3"/>
      <charset val="128"/>
    </font>
    <font>
      <sz val="11"/>
      <color indexed="10"/>
      <name val="ＭＳ ゴシック"/>
      <family val="3"/>
      <charset val="128"/>
    </font>
    <font>
      <sz val="10"/>
      <color theme="1"/>
      <name val="ＭＳ Ｐゴシック"/>
      <family val="3"/>
      <charset val="128"/>
    </font>
    <font>
      <b/>
      <sz val="12"/>
      <name val="ＭＳ Ｐゴシック"/>
      <family val="3"/>
      <charset val="128"/>
    </font>
    <font>
      <sz val="16"/>
      <name val="ＭＳ ゴシック"/>
      <family val="3"/>
      <charset val="128"/>
    </font>
    <font>
      <b/>
      <sz val="12"/>
      <name val="ＭＳ ゴシック"/>
      <family val="3"/>
      <charset val="128"/>
    </font>
    <font>
      <u/>
      <sz val="11"/>
      <color theme="10"/>
      <name val="游ゴシック"/>
      <family val="2"/>
      <charset val="128"/>
      <scheme val="minor"/>
    </font>
    <font>
      <sz val="14"/>
      <color theme="1"/>
      <name val="游ゴシック"/>
      <family val="3"/>
      <charset val="128"/>
      <scheme val="minor"/>
    </font>
    <font>
      <sz val="14"/>
      <color theme="1"/>
      <name val="HG丸ｺﾞｼｯｸM-PRO"/>
      <family val="3"/>
      <charset val="128"/>
    </font>
    <font>
      <b/>
      <u/>
      <sz val="24"/>
      <color theme="1"/>
      <name val="HG丸ｺﾞｼｯｸM-PRO"/>
      <family val="3"/>
      <charset val="128"/>
    </font>
    <font>
      <sz val="11"/>
      <color theme="1"/>
      <name val="HG丸ｺﾞｼｯｸM-PRO"/>
      <family val="3"/>
      <charset val="128"/>
    </font>
    <font>
      <sz val="6"/>
      <name val="游ゴシック"/>
      <family val="3"/>
      <charset val="128"/>
      <scheme val="minor"/>
    </font>
    <font>
      <b/>
      <sz val="24"/>
      <color theme="1"/>
      <name val="HG丸ｺﾞｼｯｸM-PRO"/>
      <family val="3"/>
      <charset val="128"/>
    </font>
    <font>
      <sz val="13"/>
      <color theme="1"/>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69">
    <border>
      <left/>
      <right/>
      <top/>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style="dotted">
        <color auto="1"/>
      </bottom>
      <diagonal/>
    </border>
    <border>
      <left style="thin">
        <color indexed="64"/>
      </left>
      <right style="thin">
        <color auto="1"/>
      </right>
      <top style="dotted">
        <color auto="1"/>
      </top>
      <bottom style="thin">
        <color indexed="64"/>
      </bottom>
      <diagonal/>
    </border>
    <border>
      <left style="thin">
        <color indexed="64"/>
      </left>
      <right/>
      <top style="thin">
        <color indexed="64"/>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auto="1"/>
      </left>
      <right style="medium">
        <color indexed="64"/>
      </right>
      <top style="hair">
        <color auto="1"/>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2" fillId="0" borderId="0"/>
    <xf numFmtId="0" fontId="21" fillId="0" borderId="0"/>
    <xf numFmtId="0" fontId="37" fillId="0" borderId="0" applyNumberFormat="0" applyFill="0" applyBorder="0" applyAlignment="0" applyProtection="0">
      <alignment vertical="center"/>
    </xf>
    <xf numFmtId="0" fontId="10" fillId="0" borderId="0">
      <alignment vertical="center"/>
    </xf>
  </cellStyleXfs>
  <cellXfs count="340">
    <xf numFmtId="0" fontId="0" fillId="0" borderId="0" xfId="0">
      <alignment vertical="center"/>
    </xf>
    <xf numFmtId="38" fontId="0" fillId="0" borderId="0" xfId="1" applyFont="1">
      <alignment vertical="center"/>
    </xf>
    <xf numFmtId="38" fontId="0" fillId="0" borderId="0" xfId="1" applyFont="1" applyAlignment="1">
      <alignment horizontal="right" vertical="center"/>
    </xf>
    <xf numFmtId="38" fontId="0" fillId="0" borderId="0" xfId="1" applyFont="1" applyAlignment="1">
      <alignment horizontal="center" vertical="center"/>
    </xf>
    <xf numFmtId="0" fontId="0" fillId="0" borderId="3" xfId="0" applyBorder="1">
      <alignment vertical="center"/>
    </xf>
    <xf numFmtId="0" fontId="0" fillId="0" borderId="7" xfId="0" applyBorder="1">
      <alignment vertical="center"/>
    </xf>
    <xf numFmtId="38" fontId="0" fillId="0" borderId="1" xfId="1" applyFont="1" applyBorder="1">
      <alignment vertical="center"/>
    </xf>
    <xf numFmtId="0" fontId="0" fillId="0" borderId="8" xfId="0" applyBorder="1">
      <alignment vertical="center"/>
    </xf>
    <xf numFmtId="38" fontId="0" fillId="0" borderId="5" xfId="1" applyFont="1" applyBorder="1" applyAlignment="1">
      <alignment horizontal="center" vertical="center"/>
    </xf>
    <xf numFmtId="38" fontId="0" fillId="2" borderId="2" xfId="1" applyFont="1" applyFill="1" applyBorder="1">
      <alignment vertical="center"/>
    </xf>
    <xf numFmtId="38" fontId="0" fillId="2" borderId="6" xfId="1" applyFont="1" applyFill="1" applyBorder="1">
      <alignment vertical="center"/>
    </xf>
    <xf numFmtId="38" fontId="0" fillId="3" borderId="2" xfId="1" applyFont="1" applyFill="1" applyBorder="1">
      <alignment vertical="center"/>
    </xf>
    <xf numFmtId="38" fontId="0" fillId="3" borderId="1" xfId="1" applyFont="1" applyFill="1" applyBorder="1">
      <alignment vertical="center"/>
    </xf>
    <xf numFmtId="38" fontId="0" fillId="3" borderId="9" xfId="1" applyFont="1" applyFill="1" applyBorder="1">
      <alignment vertical="center"/>
    </xf>
    <xf numFmtId="0" fontId="0" fillId="3" borderId="2" xfId="0" applyFill="1" applyBorder="1">
      <alignment vertical="center"/>
    </xf>
    <xf numFmtId="38" fontId="3" fillId="0" borderId="0" xfId="0" applyNumberFormat="1" applyFont="1">
      <alignment vertical="center"/>
    </xf>
    <xf numFmtId="0" fontId="3" fillId="0" borderId="0" xfId="0" applyFont="1">
      <alignment vertical="center"/>
    </xf>
    <xf numFmtId="0" fontId="4" fillId="0" borderId="0" xfId="0" applyFont="1">
      <alignment vertical="center"/>
    </xf>
    <xf numFmtId="38" fontId="0" fillId="0" borderId="0" xfId="1" applyFont="1" applyAlignment="1">
      <alignment vertical="center"/>
    </xf>
    <xf numFmtId="0" fontId="0" fillId="0" borderId="2" xfId="0" applyBorder="1">
      <alignment vertical="center"/>
    </xf>
    <xf numFmtId="0" fontId="0" fillId="0" borderId="6" xfId="0" applyBorder="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38" fontId="0" fillId="0" borderId="4" xfId="0" applyNumberFormat="1" applyBorder="1">
      <alignment vertical="center"/>
    </xf>
    <xf numFmtId="38" fontId="0" fillId="0" borderId="5" xfId="1" applyFont="1" applyBorder="1">
      <alignment vertical="center"/>
    </xf>
    <xf numFmtId="38" fontId="0" fillId="0" borderId="2" xfId="1" applyFont="1" applyBorder="1">
      <alignment vertical="center"/>
    </xf>
    <xf numFmtId="38" fontId="0" fillId="0" borderId="6" xfId="1" applyFont="1" applyBorder="1">
      <alignment vertical="center"/>
    </xf>
    <xf numFmtId="38" fontId="5" fillId="0" borderId="0" xfId="0" applyNumberFormat="1" applyFont="1" applyAlignment="1">
      <alignment horizontal="center" vertical="center"/>
    </xf>
    <xf numFmtId="38" fontId="5" fillId="0" borderId="0" xfId="1" applyFont="1" applyAlignment="1">
      <alignment horizontal="right" vertical="center"/>
    </xf>
    <xf numFmtId="38" fontId="0" fillId="2" borderId="4" xfId="1" applyFont="1" applyFill="1" applyBorder="1" applyAlignment="1">
      <alignment horizontal="center" vertical="center"/>
    </xf>
    <xf numFmtId="0" fontId="0" fillId="4" borderId="0" xfId="0" applyFill="1">
      <alignment vertical="center"/>
    </xf>
    <xf numFmtId="0" fontId="0" fillId="4" borderId="4" xfId="0" applyFill="1" applyBorder="1" applyAlignment="1">
      <alignment horizontal="center" vertical="center"/>
    </xf>
    <xf numFmtId="0" fontId="0" fillId="4" borderId="7" xfId="0" applyFill="1" applyBorder="1">
      <alignment vertical="center"/>
    </xf>
    <xf numFmtId="38" fontId="0" fillId="4" borderId="5" xfId="1" applyFont="1" applyFill="1" applyBorder="1" applyAlignment="1">
      <alignment horizontal="center" vertical="center"/>
    </xf>
    <xf numFmtId="0" fontId="0" fillId="4" borderId="5" xfId="0" applyFill="1" applyBorder="1" applyAlignment="1">
      <alignment horizontal="center" vertical="center"/>
    </xf>
    <xf numFmtId="38" fontId="0" fillId="4" borderId="5" xfId="0" applyNumberFormat="1" applyFill="1" applyBorder="1" applyAlignment="1">
      <alignment vertical="center" shrinkToFit="1"/>
    </xf>
    <xf numFmtId="0" fontId="0" fillId="4" borderId="3" xfId="0" applyFill="1" applyBorder="1">
      <alignment vertical="center"/>
    </xf>
    <xf numFmtId="0" fontId="0" fillId="4" borderId="2" xfId="0" applyFill="1" applyBorder="1">
      <alignment vertical="center"/>
    </xf>
    <xf numFmtId="0" fontId="0" fillId="4" borderId="2" xfId="0" applyFill="1" applyBorder="1" applyAlignment="1">
      <alignment horizontal="center" vertical="center"/>
    </xf>
    <xf numFmtId="38" fontId="0" fillId="4" borderId="2" xfId="1" applyFont="1" applyFill="1" applyBorder="1">
      <alignment vertical="center"/>
    </xf>
    <xf numFmtId="38" fontId="0" fillId="4" borderId="1" xfId="1" applyFont="1" applyFill="1" applyBorder="1">
      <alignment vertical="center"/>
    </xf>
    <xf numFmtId="0" fontId="0" fillId="4" borderId="8" xfId="0" applyFill="1" applyBorder="1">
      <alignment vertical="center"/>
    </xf>
    <xf numFmtId="38" fontId="0" fillId="4" borderId="6" xfId="1" applyFont="1" applyFill="1" applyBorder="1">
      <alignment vertical="center"/>
    </xf>
    <xf numFmtId="38" fontId="0" fillId="4" borderId="9" xfId="1" applyFont="1" applyFill="1" applyBorder="1">
      <alignment vertical="center"/>
    </xf>
    <xf numFmtId="0" fontId="0" fillId="4" borderId="6" xfId="0" applyFill="1" applyBorder="1">
      <alignment vertical="center"/>
    </xf>
    <xf numFmtId="0" fontId="0" fillId="0" borderId="10" xfId="0" applyBorder="1">
      <alignment vertical="center"/>
    </xf>
    <xf numFmtId="38" fontId="0" fillId="0" borderId="11" xfId="1" applyFont="1" applyBorder="1">
      <alignment vertical="center"/>
    </xf>
    <xf numFmtId="176" fontId="0" fillId="0" borderId="12" xfId="0" applyNumberFormat="1" applyBorder="1">
      <alignment vertical="center"/>
    </xf>
    <xf numFmtId="38" fontId="0" fillId="0" borderId="13" xfId="1" applyFont="1" applyBorder="1">
      <alignment vertical="center"/>
    </xf>
    <xf numFmtId="0" fontId="0" fillId="0" borderId="14" xfId="0" applyBorder="1">
      <alignment vertical="center"/>
    </xf>
    <xf numFmtId="38" fontId="0" fillId="0" borderId="15" xfId="1" applyFont="1" applyBorder="1" applyAlignment="1">
      <alignment vertical="center"/>
    </xf>
    <xf numFmtId="0" fontId="0" fillId="0" borderId="16" xfId="0" applyBorder="1">
      <alignment vertical="center"/>
    </xf>
    <xf numFmtId="38" fontId="0" fillId="0" borderId="17" xfId="1" applyFont="1" applyBorder="1" applyAlignment="1">
      <alignment vertical="center"/>
    </xf>
    <xf numFmtId="0" fontId="0" fillId="0" borderId="18" xfId="0" applyBorder="1">
      <alignment vertical="center"/>
    </xf>
    <xf numFmtId="38" fontId="0" fillId="4" borderId="4" xfId="0" applyNumberFormat="1" applyFill="1" applyBorder="1" applyAlignment="1">
      <alignment vertical="center" shrinkToFit="1"/>
    </xf>
    <xf numFmtId="38" fontId="0" fillId="0" borderId="0" xfId="0" applyNumberFormat="1" applyAlignment="1">
      <alignment horizontal="center" vertical="center"/>
    </xf>
    <xf numFmtId="38" fontId="7" fillId="0" borderId="0" xfId="1" applyFont="1">
      <alignment vertical="center"/>
    </xf>
    <xf numFmtId="38" fontId="8" fillId="0" borderId="0" xfId="1" applyFont="1">
      <alignment vertical="center"/>
    </xf>
    <xf numFmtId="38" fontId="9" fillId="0" borderId="0" xfId="0" applyNumberFormat="1" applyFont="1" applyAlignment="1">
      <alignment horizontal="center" vertical="center"/>
    </xf>
    <xf numFmtId="38" fontId="6" fillId="3" borderId="19" xfId="1" applyFont="1" applyFill="1" applyBorder="1" applyAlignment="1">
      <alignment horizontal="center" vertical="center"/>
    </xf>
    <xf numFmtId="0" fontId="5" fillId="0" borderId="0" xfId="0" applyFont="1" applyAlignment="1">
      <alignment horizontal="right" vertical="center"/>
    </xf>
    <xf numFmtId="38" fontId="5" fillId="0" borderId="0" xfId="1" applyFont="1" applyAlignment="1">
      <alignment horizontal="center" vertical="center"/>
    </xf>
    <xf numFmtId="0" fontId="7" fillId="0" borderId="0" xfId="0" applyFont="1">
      <alignment vertical="center"/>
    </xf>
    <xf numFmtId="38" fontId="7" fillId="0" borderId="0" xfId="0" applyNumberFormat="1" applyFont="1">
      <alignment vertical="center"/>
    </xf>
    <xf numFmtId="0" fontId="4" fillId="4" borderId="0" xfId="0" applyFont="1" applyFill="1">
      <alignment vertical="center"/>
    </xf>
    <xf numFmtId="38" fontId="4" fillId="4" borderId="0" xfId="1" applyFont="1" applyFill="1">
      <alignment vertical="center"/>
    </xf>
    <xf numFmtId="38" fontId="4" fillId="4" borderId="0" xfId="1" applyFont="1" applyFill="1" applyAlignment="1">
      <alignment horizontal="right" vertical="center"/>
    </xf>
    <xf numFmtId="38" fontId="4" fillId="0" borderId="0" xfId="1" applyFont="1" applyAlignment="1">
      <alignment horizontal="right" vertical="center"/>
    </xf>
    <xf numFmtId="38" fontId="0" fillId="4" borderId="5" xfId="0" applyNumberFormat="1" applyFill="1" applyBorder="1" applyAlignment="1">
      <alignment horizontal="center" vertical="center" shrinkToFit="1"/>
    </xf>
    <xf numFmtId="31" fontId="0" fillId="0" borderId="0" xfId="0" applyNumberFormat="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10" fillId="0" borderId="0" xfId="0" applyFont="1">
      <alignment vertical="center"/>
    </xf>
    <xf numFmtId="0" fontId="0" fillId="0" borderId="24" xfId="0" applyBorder="1">
      <alignment vertical="center"/>
    </xf>
    <xf numFmtId="0" fontId="11" fillId="0" borderId="0" xfId="0" applyFont="1">
      <alignment vertical="center"/>
    </xf>
    <xf numFmtId="0" fontId="0" fillId="0" borderId="25" xfId="0" applyBorder="1">
      <alignment vertical="center"/>
    </xf>
    <xf numFmtId="0" fontId="0" fillId="0" borderId="26" xfId="0" applyBorder="1">
      <alignment vertical="center"/>
    </xf>
    <xf numFmtId="10" fontId="0" fillId="0" borderId="26" xfId="0" applyNumberFormat="1" applyBorder="1">
      <alignment vertical="center"/>
    </xf>
    <xf numFmtId="0" fontId="0" fillId="0" borderId="27" xfId="0" applyBorder="1">
      <alignment vertical="center"/>
    </xf>
    <xf numFmtId="176" fontId="0" fillId="0" borderId="0" xfId="0" applyNumberFormat="1">
      <alignment vertical="center"/>
    </xf>
    <xf numFmtId="0" fontId="13" fillId="0" borderId="0" xfId="2" applyFont="1"/>
    <xf numFmtId="0" fontId="13" fillId="4" borderId="0" xfId="2" applyFont="1" applyFill="1"/>
    <xf numFmtId="0" fontId="14" fillId="0" borderId="0" xfId="2" applyFont="1"/>
    <xf numFmtId="0" fontId="12" fillId="0" borderId="0" xfId="2"/>
    <xf numFmtId="0" fontId="12" fillId="0" borderId="28" xfId="2" applyBorder="1" applyAlignment="1">
      <alignment horizontal="right"/>
    </xf>
    <xf numFmtId="2" fontId="12" fillId="0" borderId="29" xfId="2" applyNumberFormat="1" applyBorder="1"/>
    <xf numFmtId="0" fontId="14" fillId="0" borderId="30" xfId="2" applyFont="1" applyBorder="1"/>
    <xf numFmtId="179" fontId="12" fillId="0" borderId="30" xfId="2" applyNumberFormat="1" applyBorder="1"/>
    <xf numFmtId="179" fontId="12" fillId="0" borderId="31" xfId="2" applyNumberFormat="1" applyBorder="1" applyAlignment="1">
      <alignment horizontal="right"/>
    </xf>
    <xf numFmtId="0" fontId="12" fillId="0" borderId="31" xfId="2" applyBorder="1" applyAlignment="1">
      <alignment horizontal="right"/>
    </xf>
    <xf numFmtId="180" fontId="12" fillId="0" borderId="30" xfId="2" applyNumberFormat="1" applyBorder="1"/>
    <xf numFmtId="181" fontId="12" fillId="0" borderId="30" xfId="2" applyNumberFormat="1" applyBorder="1"/>
    <xf numFmtId="0" fontId="12" fillId="0" borderId="31" xfId="2" applyBorder="1"/>
    <xf numFmtId="0" fontId="12" fillId="0" borderId="18" xfId="2" applyBorder="1"/>
    <xf numFmtId="0" fontId="12" fillId="0" borderId="17" xfId="2" applyBorder="1" applyAlignment="1">
      <alignment horizontal="right"/>
    </xf>
    <xf numFmtId="2" fontId="12" fillId="0" borderId="24" xfId="2" applyNumberFormat="1" applyBorder="1"/>
    <xf numFmtId="179" fontId="12" fillId="0" borderId="0" xfId="2" applyNumberFormat="1"/>
    <xf numFmtId="179" fontId="12" fillId="0" borderId="23" xfId="2" applyNumberFormat="1" applyBorder="1" applyAlignment="1">
      <alignment horizontal="right"/>
    </xf>
    <xf numFmtId="0" fontId="12" fillId="0" borderId="23" xfId="2" applyBorder="1" applyAlignment="1">
      <alignment horizontal="right"/>
    </xf>
    <xf numFmtId="180" fontId="12" fillId="0" borderId="0" xfId="2" applyNumberFormat="1"/>
    <xf numFmtId="181" fontId="12" fillId="0" borderId="0" xfId="2" applyNumberFormat="1"/>
    <xf numFmtId="0" fontId="12" fillId="0" borderId="23" xfId="2" applyBorder="1"/>
    <xf numFmtId="0" fontId="12" fillId="0" borderId="16" xfId="2" applyBorder="1"/>
    <xf numFmtId="0" fontId="12" fillId="0" borderId="32" xfId="2" applyBorder="1" applyAlignment="1">
      <alignment horizontal="right"/>
    </xf>
    <xf numFmtId="179" fontId="12" fillId="0" borderId="25" xfId="2" applyNumberFormat="1" applyBorder="1" applyAlignment="1">
      <alignment horizontal="right"/>
    </xf>
    <xf numFmtId="0" fontId="12" fillId="0" borderId="25" xfId="2" applyBorder="1" applyAlignment="1">
      <alignment horizontal="right"/>
    </xf>
    <xf numFmtId="0" fontId="12" fillId="0" borderId="25" xfId="2" applyBorder="1"/>
    <xf numFmtId="0" fontId="17" fillId="0" borderId="0" xfId="2" applyFont="1"/>
    <xf numFmtId="0" fontId="15" fillId="0" borderId="0" xfId="2" applyFont="1"/>
    <xf numFmtId="0" fontId="15" fillId="0" borderId="33" xfId="2" applyFont="1" applyBorder="1" applyAlignment="1">
      <alignment horizontal="centerContinuous"/>
    </xf>
    <xf numFmtId="0" fontId="18" fillId="0" borderId="22" xfId="2" applyFont="1" applyBorder="1" applyAlignment="1">
      <alignment horizontal="centerContinuous"/>
    </xf>
    <xf numFmtId="0" fontId="15" fillId="0" borderId="21" xfId="2" applyFont="1" applyBorder="1" applyAlignment="1">
      <alignment horizontal="centerContinuous"/>
    </xf>
    <xf numFmtId="0" fontId="19" fillId="0" borderId="22" xfId="2" applyFont="1" applyBorder="1" applyAlignment="1">
      <alignment horizontal="centerContinuous"/>
    </xf>
    <xf numFmtId="0" fontId="15" fillId="0" borderId="20" xfId="2" applyFont="1" applyBorder="1" applyAlignment="1">
      <alignment horizontal="centerContinuous"/>
    </xf>
    <xf numFmtId="0" fontId="18" fillId="0" borderId="34" xfId="2" applyFont="1" applyBorder="1" applyAlignment="1">
      <alignment horizontal="centerContinuous"/>
    </xf>
    <xf numFmtId="0" fontId="12" fillId="0" borderId="17" xfId="2" applyBorder="1" applyAlignment="1">
      <alignment horizontal="centerContinuous"/>
    </xf>
    <xf numFmtId="0" fontId="12" fillId="0" borderId="24" xfId="2" applyBorder="1" applyAlignment="1">
      <alignment horizontal="centerContinuous"/>
    </xf>
    <xf numFmtId="0" fontId="12" fillId="0" borderId="24" xfId="2" applyBorder="1"/>
    <xf numFmtId="0" fontId="21" fillId="0" borderId="0" xfId="2" applyFont="1"/>
    <xf numFmtId="0" fontId="12" fillId="0" borderId="15" xfId="2" applyBorder="1" applyAlignment="1">
      <alignment horizontal="centerContinuous"/>
    </xf>
    <xf numFmtId="0" fontId="12" fillId="0" borderId="35" xfId="2" applyBorder="1" applyAlignment="1">
      <alignment horizontal="centerContinuous"/>
    </xf>
    <xf numFmtId="0" fontId="12" fillId="0" borderId="36" xfId="2" applyBorder="1" applyAlignment="1">
      <alignment horizontal="centerContinuous"/>
    </xf>
    <xf numFmtId="0" fontId="12" fillId="0" borderId="37" xfId="2" applyBorder="1" applyAlignment="1">
      <alignment horizontal="centerContinuous"/>
    </xf>
    <xf numFmtId="0" fontId="12" fillId="0" borderId="38" xfId="2" applyBorder="1" applyAlignment="1">
      <alignment horizontal="centerContinuous"/>
    </xf>
    <xf numFmtId="0" fontId="12" fillId="0" borderId="14" xfId="2" applyBorder="1" applyAlignment="1">
      <alignment horizontal="centerContinuous"/>
    </xf>
    <xf numFmtId="0" fontId="22" fillId="0" borderId="0" xfId="2" applyFont="1"/>
    <xf numFmtId="0" fontId="22" fillId="0" borderId="0" xfId="2" applyFont="1" applyAlignment="1">
      <alignment vertical="center"/>
    </xf>
    <xf numFmtId="0" fontId="22" fillId="4" borderId="0" xfId="2" applyFont="1" applyFill="1"/>
    <xf numFmtId="2" fontId="13" fillId="4" borderId="0" xfId="2" applyNumberFormat="1" applyFont="1" applyFill="1"/>
    <xf numFmtId="179" fontId="13" fillId="4" borderId="0" xfId="2" applyNumberFormat="1" applyFont="1" applyFill="1" applyAlignment="1">
      <alignment horizontal="right"/>
    </xf>
    <xf numFmtId="179" fontId="13" fillId="4" borderId="0" xfId="2" applyNumberFormat="1" applyFont="1" applyFill="1"/>
    <xf numFmtId="0" fontId="13" fillId="4" borderId="0" xfId="2" applyFont="1" applyFill="1" applyAlignment="1">
      <alignment horizontal="right"/>
    </xf>
    <xf numFmtId="0" fontId="13" fillId="4" borderId="0" xfId="2" applyFont="1" applyFill="1" applyAlignment="1">
      <alignment horizontal="centerContinuous"/>
    </xf>
    <xf numFmtId="0" fontId="23" fillId="4" borderId="0" xfId="2" applyFont="1" applyFill="1"/>
    <xf numFmtId="0" fontId="24" fillId="0" borderId="28" xfId="2" applyFont="1" applyBorder="1" applyAlignment="1">
      <alignment horizontal="right"/>
    </xf>
    <xf numFmtId="2" fontId="24" fillId="0" borderId="29" xfId="2" applyNumberFormat="1" applyFont="1" applyBorder="1"/>
    <xf numFmtId="179" fontId="24" fillId="0" borderId="30" xfId="2" applyNumberFormat="1" applyFont="1" applyBorder="1"/>
    <xf numFmtId="179" fontId="24" fillId="0" borderId="31" xfId="2" applyNumberFormat="1" applyFont="1" applyBorder="1" applyAlignment="1">
      <alignment horizontal="right"/>
    </xf>
    <xf numFmtId="181" fontId="24" fillId="0" borderId="30" xfId="2" applyNumberFormat="1" applyFont="1" applyBorder="1"/>
    <xf numFmtId="0" fontId="24" fillId="0" borderId="31" xfId="2" applyFont="1" applyBorder="1" applyAlignment="1">
      <alignment horizontal="right"/>
    </xf>
    <xf numFmtId="180" fontId="24" fillId="0" borderId="30" xfId="2" applyNumberFormat="1" applyFont="1" applyBorder="1"/>
    <xf numFmtId="0" fontId="24" fillId="0" borderId="30" xfId="2" applyFont="1" applyBorder="1"/>
    <xf numFmtId="0" fontId="24" fillId="0" borderId="31" xfId="2" applyFont="1" applyBorder="1"/>
    <xf numFmtId="0" fontId="24" fillId="0" borderId="18" xfId="2" applyFont="1" applyBorder="1"/>
    <xf numFmtId="0" fontId="24" fillId="0" borderId="17" xfId="2" applyFont="1" applyBorder="1" applyAlignment="1">
      <alignment horizontal="right"/>
    </xf>
    <xf numFmtId="2" fontId="24" fillId="0" borderId="24" xfId="2" applyNumberFormat="1" applyFont="1" applyBorder="1"/>
    <xf numFmtId="179" fontId="24" fillId="0" borderId="0" xfId="2" applyNumberFormat="1" applyFont="1"/>
    <xf numFmtId="179" fontId="24" fillId="0" borderId="23" xfId="2" applyNumberFormat="1" applyFont="1" applyBorder="1" applyAlignment="1">
      <alignment horizontal="right"/>
    </xf>
    <xf numFmtId="181" fontId="24" fillId="0" borderId="0" xfId="2" applyNumberFormat="1" applyFont="1"/>
    <xf numFmtId="0" fontId="24" fillId="0" borderId="23" xfId="2" applyFont="1" applyBorder="1" applyAlignment="1">
      <alignment horizontal="right"/>
    </xf>
    <xf numFmtId="180" fontId="24" fillId="0" borderId="0" xfId="2" applyNumberFormat="1" applyFont="1"/>
    <xf numFmtId="0" fontId="24" fillId="0" borderId="0" xfId="2" applyFont="1"/>
    <xf numFmtId="0" fontId="24" fillId="0" borderId="23" xfId="2" applyFont="1" applyBorder="1"/>
    <xf numFmtId="0" fontId="24" fillId="0" borderId="16" xfId="2" applyFont="1" applyBorder="1"/>
    <xf numFmtId="1" fontId="24" fillId="0" borderId="23" xfId="2" applyNumberFormat="1" applyFont="1" applyBorder="1" applyAlignment="1">
      <alignment horizontal="right"/>
    </xf>
    <xf numFmtId="0" fontId="24" fillId="0" borderId="32" xfId="2" applyFont="1" applyBorder="1" applyAlignment="1">
      <alignment horizontal="right"/>
    </xf>
    <xf numFmtId="179" fontId="24" fillId="0" borderId="25" xfId="2" applyNumberFormat="1" applyFont="1" applyBorder="1" applyAlignment="1">
      <alignment horizontal="right"/>
    </xf>
    <xf numFmtId="0" fontId="24" fillId="0" borderId="25" xfId="2" applyFont="1" applyBorder="1" applyAlignment="1">
      <alignment horizontal="right"/>
    </xf>
    <xf numFmtId="0" fontId="24" fillId="0" borderId="25" xfId="2" applyFont="1" applyBorder="1"/>
    <xf numFmtId="0" fontId="22" fillId="4" borderId="0" xfId="2" applyFont="1" applyFill="1" applyAlignment="1">
      <alignment horizontal="right"/>
    </xf>
    <xf numFmtId="0" fontId="12" fillId="0" borderId="39" xfId="2" applyBorder="1" applyAlignment="1">
      <alignment horizontal="right"/>
    </xf>
    <xf numFmtId="2" fontId="12" fillId="0" borderId="40" xfId="2" applyNumberFormat="1" applyBorder="1"/>
    <xf numFmtId="0" fontId="14" fillId="0" borderId="41" xfId="2" applyFont="1" applyBorder="1"/>
    <xf numFmtId="179" fontId="12" fillId="0" borderId="41" xfId="2" applyNumberFormat="1" applyBorder="1"/>
    <xf numFmtId="179" fontId="12" fillId="0" borderId="42" xfId="2" applyNumberFormat="1" applyBorder="1" applyAlignment="1">
      <alignment horizontal="right"/>
    </xf>
    <xf numFmtId="0" fontId="12" fillId="0" borderId="42" xfId="2" applyBorder="1" applyAlignment="1">
      <alignment horizontal="right"/>
    </xf>
    <xf numFmtId="180" fontId="12" fillId="0" borderId="41" xfId="2" applyNumberFormat="1" applyBorder="1"/>
    <xf numFmtId="181" fontId="12" fillId="0" borderId="41" xfId="2" applyNumberFormat="1" applyBorder="1"/>
    <xf numFmtId="0" fontId="12" fillId="0" borderId="42" xfId="2" applyBorder="1"/>
    <xf numFmtId="0" fontId="12" fillId="0" borderId="43" xfId="2" applyBorder="1"/>
    <xf numFmtId="0" fontId="22" fillId="0" borderId="0" xfId="3" applyFont="1"/>
    <xf numFmtId="0" fontId="22" fillId="0" borderId="0" xfId="3" applyFont="1" applyAlignment="1">
      <alignment vertical="center"/>
    </xf>
    <xf numFmtId="0" fontId="13" fillId="0" borderId="0" xfId="3" applyFont="1"/>
    <xf numFmtId="0" fontId="22" fillId="0" borderId="0" xfId="3" applyFont="1" applyAlignment="1">
      <alignment horizontal="right"/>
    </xf>
    <xf numFmtId="0" fontId="21" fillId="0" borderId="0" xfId="3"/>
    <xf numFmtId="0" fontId="13" fillId="0" borderId="0" xfId="2" applyFont="1" applyAlignment="1">
      <alignment vertical="center"/>
    </xf>
    <xf numFmtId="0" fontId="25" fillId="0" borderId="0" xfId="2" applyFont="1" applyAlignment="1">
      <alignment horizontal="left" vertical="center"/>
    </xf>
    <xf numFmtId="0" fontId="13" fillId="0" borderId="20" xfId="2" applyFont="1" applyBorder="1" applyAlignment="1">
      <alignment vertical="center"/>
    </xf>
    <xf numFmtId="182" fontId="13" fillId="0" borderId="20" xfId="2" applyNumberFormat="1" applyFont="1" applyBorder="1" applyAlignment="1">
      <alignment horizontal="left" vertical="center"/>
    </xf>
    <xf numFmtId="182" fontId="13" fillId="0" borderId="44" xfId="2" applyNumberFormat="1" applyFont="1" applyBorder="1" applyAlignment="1">
      <alignment horizontal="left" vertical="center"/>
    </xf>
    <xf numFmtId="182" fontId="13" fillId="0" borderId="21" xfId="2" applyNumberFormat="1" applyFont="1" applyBorder="1" applyAlignment="1">
      <alignment horizontal="left" vertical="center"/>
    </xf>
    <xf numFmtId="182" fontId="13" fillId="0" borderId="22" xfId="2" applyNumberFormat="1" applyFont="1" applyBorder="1" applyAlignment="1">
      <alignment horizontal="left" vertical="center"/>
    </xf>
    <xf numFmtId="0" fontId="13" fillId="0" borderId="21" xfId="2" applyFont="1" applyBorder="1" applyAlignment="1">
      <alignment horizontal="right" vertical="center"/>
    </xf>
    <xf numFmtId="0" fontId="13" fillId="0" borderId="22" xfId="2" applyFont="1" applyBorder="1" applyAlignment="1">
      <alignment horizontal="right" vertical="center"/>
    </xf>
    <xf numFmtId="2" fontId="13" fillId="0" borderId="45" xfId="2" applyNumberFormat="1" applyFont="1" applyBorder="1" applyAlignment="1">
      <alignment horizontal="center" vertical="center"/>
    </xf>
    <xf numFmtId="0" fontId="13" fillId="0" borderId="45" xfId="2" applyFont="1" applyBorder="1" applyAlignment="1">
      <alignment horizontal="center" vertical="center"/>
    </xf>
    <xf numFmtId="2" fontId="13" fillId="0" borderId="0" xfId="2" applyNumberFormat="1" applyFont="1" applyAlignment="1">
      <alignment horizontal="center" vertical="center"/>
    </xf>
    <xf numFmtId="4" fontId="13" fillId="0" borderId="45" xfId="2" applyNumberFormat="1" applyFont="1" applyBorder="1" applyAlignment="1">
      <alignment horizontal="center" vertical="center"/>
    </xf>
    <xf numFmtId="0" fontId="13" fillId="0" borderId="0" xfId="2" applyFont="1" applyAlignment="1">
      <alignment horizontal="right" vertical="center"/>
    </xf>
    <xf numFmtId="0" fontId="13" fillId="0" borderId="24" xfId="2" applyFont="1" applyBorder="1" applyAlignment="1">
      <alignment horizontal="right" vertical="center"/>
    </xf>
    <xf numFmtId="49" fontId="13" fillId="0" borderId="24" xfId="2" applyNumberFormat="1" applyFont="1" applyBorder="1" applyAlignment="1">
      <alignment horizontal="right" vertical="center"/>
    </xf>
    <xf numFmtId="0" fontId="13" fillId="0" borderId="45" xfId="2" applyFont="1" applyBorder="1" applyAlignment="1">
      <alignment horizontal="center"/>
    </xf>
    <xf numFmtId="2" fontId="13" fillId="0" borderId="23" xfId="2" applyNumberFormat="1" applyFont="1" applyBorder="1" applyAlignment="1">
      <alignment horizontal="center" vertical="center"/>
    </xf>
    <xf numFmtId="2" fontId="13" fillId="0" borderId="24" xfId="2" applyNumberFormat="1" applyFont="1" applyBorder="1" applyAlignment="1">
      <alignment horizontal="center" vertical="center"/>
    </xf>
    <xf numFmtId="0" fontId="13" fillId="0" borderId="23" xfId="2" applyFont="1" applyBorder="1" applyAlignment="1">
      <alignment horizontal="center" vertical="center"/>
    </xf>
    <xf numFmtId="0" fontId="13" fillId="0" borderId="0" xfId="2" applyFont="1" applyAlignment="1">
      <alignment horizontal="center" vertical="center"/>
    </xf>
    <xf numFmtId="0" fontId="13" fillId="0" borderId="24" xfId="2" applyFont="1" applyBorder="1" applyAlignment="1">
      <alignment horizontal="center" vertical="center"/>
    </xf>
    <xf numFmtId="49" fontId="13" fillId="0" borderId="23" xfId="2" applyNumberFormat="1" applyFont="1" applyBorder="1" applyAlignment="1">
      <alignment horizontal="center" vertical="center"/>
    </xf>
    <xf numFmtId="183" fontId="13" fillId="0" borderId="45" xfId="2" applyNumberFormat="1" applyFont="1" applyBorder="1" applyAlignment="1">
      <alignment horizontal="center" vertical="center"/>
    </xf>
    <xf numFmtId="182" fontId="13" fillId="0" borderId="45" xfId="2" applyNumberFormat="1" applyFont="1" applyBorder="1" applyAlignment="1">
      <alignment horizontal="center" vertical="center"/>
    </xf>
    <xf numFmtId="184" fontId="13" fillId="0" borderId="45" xfId="2" applyNumberFormat="1" applyFont="1" applyBorder="1" applyAlignment="1">
      <alignment horizontal="center" vertical="center"/>
    </xf>
    <xf numFmtId="185" fontId="13" fillId="0" borderId="45" xfId="2" applyNumberFormat="1" applyFont="1" applyBorder="1" applyAlignment="1">
      <alignment horizontal="center" vertical="center"/>
    </xf>
    <xf numFmtId="185" fontId="13" fillId="0" borderId="0" xfId="2" applyNumberFormat="1" applyFont="1" applyAlignment="1">
      <alignment horizontal="center" vertical="center"/>
    </xf>
    <xf numFmtId="185" fontId="13" fillId="0" borderId="24" xfId="2" applyNumberFormat="1" applyFont="1" applyBorder="1" applyAlignment="1">
      <alignment horizontal="center" vertical="center"/>
    </xf>
    <xf numFmtId="185" fontId="13" fillId="0" borderId="23" xfId="2" applyNumberFormat="1" applyFont="1" applyBorder="1" applyAlignment="1">
      <alignment horizontal="center" vertical="center"/>
    </xf>
    <xf numFmtId="186" fontId="13" fillId="0" borderId="45" xfId="2" applyNumberFormat="1" applyFont="1" applyBorder="1" applyAlignment="1">
      <alignment horizontal="center" vertical="center"/>
    </xf>
    <xf numFmtId="0" fontId="13" fillId="0" borderId="0" xfId="2" applyFont="1" applyAlignment="1">
      <alignment horizontal="left" vertical="center"/>
    </xf>
    <xf numFmtId="0" fontId="13" fillId="0" borderId="23" xfId="2" applyFont="1" applyBorder="1" applyAlignment="1">
      <alignment horizontal="center"/>
    </xf>
    <xf numFmtId="0" fontId="13" fillId="0" borderId="0" xfId="2" applyFont="1" applyAlignment="1">
      <alignment horizontal="center"/>
    </xf>
    <xf numFmtId="0" fontId="13" fillId="0" borderId="23" xfId="2" applyFont="1" applyBorder="1" applyAlignment="1">
      <alignment horizontal="right" vertical="center"/>
    </xf>
    <xf numFmtId="0" fontId="13" fillId="0" borderId="46" xfId="2" applyFont="1" applyBorder="1" applyAlignment="1">
      <alignment horizontal="center" vertical="center"/>
    </xf>
    <xf numFmtId="0" fontId="13" fillId="0" borderId="4" xfId="2" applyFont="1" applyBorder="1" applyAlignment="1">
      <alignment horizontal="center" vertical="center"/>
    </xf>
    <xf numFmtId="0" fontId="13" fillId="0" borderId="47" xfId="2" applyFont="1" applyBorder="1" applyAlignment="1">
      <alignment horizontal="center" vertical="center"/>
    </xf>
    <xf numFmtId="0" fontId="13" fillId="0" borderId="48" xfId="2" applyFont="1" applyBorder="1" applyAlignment="1">
      <alignment horizontal="center" vertical="center"/>
    </xf>
    <xf numFmtId="0" fontId="22" fillId="0" borderId="0" xfId="2" applyFont="1" applyAlignment="1">
      <alignment horizontal="right" vertical="center"/>
    </xf>
    <xf numFmtId="0" fontId="12" fillId="0" borderId="0" xfId="2" applyAlignment="1">
      <alignment horizontal="right"/>
    </xf>
    <xf numFmtId="0" fontId="22" fillId="0" borderId="0" xfId="2" applyFont="1" applyAlignment="1">
      <alignment horizontal="right"/>
    </xf>
    <xf numFmtId="0" fontId="26" fillId="0" borderId="0" xfId="2" applyFont="1" applyAlignment="1">
      <alignment horizontal="left" vertical="center"/>
    </xf>
    <xf numFmtId="0" fontId="27" fillId="0" borderId="0" xfId="2" applyFont="1"/>
    <xf numFmtId="0" fontId="28" fillId="0" borderId="0" xfId="2" applyFont="1"/>
    <xf numFmtId="0" fontId="29" fillId="0" borderId="0" xfId="2" applyFont="1"/>
    <xf numFmtId="0" fontId="30" fillId="0" borderId="0" xfId="2" applyFont="1"/>
    <xf numFmtId="0" fontId="31" fillId="0" borderId="0" xfId="2" applyFont="1"/>
    <xf numFmtId="187" fontId="24" fillId="0" borderId="4" xfId="2" applyNumberFormat="1" applyFont="1" applyBorder="1" applyAlignment="1">
      <alignment horizontal="right" vertical="center"/>
    </xf>
    <xf numFmtId="49" fontId="24" fillId="4" borderId="21" xfId="2" applyNumberFormat="1" applyFont="1" applyFill="1" applyBorder="1" applyAlignment="1">
      <alignment horizontal="left" vertical="center"/>
    </xf>
    <xf numFmtId="49" fontId="24" fillId="4" borderId="44" xfId="2" applyNumberFormat="1" applyFont="1" applyFill="1" applyBorder="1" applyAlignment="1">
      <alignment horizontal="left" vertical="center"/>
    </xf>
    <xf numFmtId="0" fontId="24" fillId="4" borderId="21" xfId="2" applyFont="1" applyFill="1" applyBorder="1" applyAlignment="1">
      <alignment horizontal="left" vertical="center"/>
    </xf>
    <xf numFmtId="0" fontId="24" fillId="0" borderId="46" xfId="2" applyFont="1" applyBorder="1" applyAlignment="1">
      <alignment horizontal="left" vertical="center"/>
    </xf>
    <xf numFmtId="0" fontId="24" fillId="0" borderId="48" xfId="2" applyFont="1" applyBorder="1" applyAlignment="1">
      <alignment horizontal="distributed" vertical="center"/>
    </xf>
    <xf numFmtId="49" fontId="24" fillId="4" borderId="48" xfId="2" applyNumberFormat="1" applyFont="1" applyFill="1" applyBorder="1" applyAlignment="1">
      <alignment horizontal="left" vertical="center"/>
    </xf>
    <xf numFmtId="49" fontId="24" fillId="4" borderId="4" xfId="2" applyNumberFormat="1" applyFont="1" applyFill="1" applyBorder="1" applyAlignment="1">
      <alignment horizontal="left" vertical="center"/>
    </xf>
    <xf numFmtId="0" fontId="24" fillId="0" borderId="20" xfId="2" applyFont="1" applyBorder="1" applyAlignment="1">
      <alignment horizontal="left" vertical="center"/>
    </xf>
    <xf numFmtId="187" fontId="24" fillId="4" borderId="44" xfId="2" applyNumberFormat="1" applyFont="1" applyFill="1" applyBorder="1" applyAlignment="1">
      <alignment horizontal="right" vertical="center"/>
    </xf>
    <xf numFmtId="49" fontId="24" fillId="0" borderId="48" xfId="2" applyNumberFormat="1" applyFont="1" applyBorder="1" applyAlignment="1">
      <alignment horizontal="left" vertical="center"/>
    </xf>
    <xf numFmtId="0" fontId="12" fillId="0" borderId="44" xfId="2" applyBorder="1" applyAlignment="1">
      <alignment horizontal="center"/>
    </xf>
    <xf numFmtId="0" fontId="12" fillId="0" borderId="21" xfId="2" applyBorder="1" applyAlignment="1">
      <alignment horizontal="distributed"/>
    </xf>
    <xf numFmtId="0" fontId="24" fillId="0" borderId="44" xfId="2" applyFont="1" applyBorder="1" applyAlignment="1">
      <alignment horizontal="distributed"/>
    </xf>
    <xf numFmtId="0" fontId="24" fillId="0" borderId="21" xfId="2" applyFont="1" applyBorder="1" applyAlignment="1">
      <alignment horizontal="distributed"/>
    </xf>
    <xf numFmtId="0" fontId="24" fillId="0" borderId="21" xfId="2" applyFont="1" applyBorder="1" applyAlignment="1">
      <alignment horizontal="centerContinuous"/>
    </xf>
    <xf numFmtId="0" fontId="24" fillId="0" borderId="23" xfId="2" applyFont="1" applyBorder="1" applyAlignment="1">
      <alignment horizontal="centerContinuous"/>
    </xf>
    <xf numFmtId="0" fontId="24" fillId="0" borderId="22" xfId="2" applyFont="1" applyBorder="1"/>
    <xf numFmtId="0" fontId="32" fillId="0" borderId="0" xfId="2" applyFont="1"/>
    <xf numFmtId="0" fontId="12" fillId="0" borderId="45" xfId="2" applyBorder="1" applyAlignment="1">
      <alignment horizontal="center"/>
    </xf>
    <xf numFmtId="0" fontId="12" fillId="0" borderId="0" xfId="2" applyAlignment="1">
      <alignment horizontal="centerContinuous"/>
    </xf>
    <xf numFmtId="0" fontId="24" fillId="0" borderId="45" xfId="2" applyFont="1" applyBorder="1" applyAlignment="1">
      <alignment horizontal="center"/>
    </xf>
    <xf numFmtId="0" fontId="24" fillId="0" borderId="0" xfId="2" applyFont="1" applyAlignment="1">
      <alignment horizontal="centerContinuous"/>
    </xf>
    <xf numFmtId="0" fontId="24" fillId="0" borderId="24" xfId="2" applyFont="1" applyBorder="1" applyAlignment="1">
      <alignment horizontal="centerContinuous"/>
    </xf>
    <xf numFmtId="0" fontId="14" fillId="0" borderId="49" xfId="2" applyFont="1" applyBorder="1" applyAlignment="1">
      <alignment horizontal="center"/>
    </xf>
    <xf numFmtId="0" fontId="14" fillId="0" borderId="26" xfId="2" applyFont="1" applyBorder="1" applyAlignment="1">
      <alignment horizontal="distributed"/>
    </xf>
    <xf numFmtId="0" fontId="33" fillId="0" borderId="49" xfId="2" applyFont="1" applyBorder="1" applyAlignment="1">
      <alignment horizontal="distributed"/>
    </xf>
    <xf numFmtId="0" fontId="33" fillId="0" borderId="26" xfId="2" applyFont="1" applyBorder="1" applyAlignment="1">
      <alignment horizontal="distributed"/>
    </xf>
    <xf numFmtId="0" fontId="33" fillId="0" borderId="25" xfId="2" applyFont="1" applyBorder="1" applyAlignment="1">
      <alignment horizontal="distributed"/>
    </xf>
    <xf numFmtId="0" fontId="33" fillId="0" borderId="27" xfId="2" applyFont="1" applyBorder="1" applyAlignment="1">
      <alignment horizontal="distributed"/>
    </xf>
    <xf numFmtId="0" fontId="34" fillId="0" borderId="0" xfId="2" applyFont="1"/>
    <xf numFmtId="0" fontId="35" fillId="0" borderId="0" xfId="2" applyFont="1"/>
    <xf numFmtId="0" fontId="36" fillId="0" borderId="0" xfId="2" applyFont="1"/>
    <xf numFmtId="0" fontId="37" fillId="0" borderId="0" xfId="4">
      <alignment vertical="center"/>
    </xf>
    <xf numFmtId="177" fontId="0" fillId="0" borderId="4" xfId="0" applyNumberFormat="1" applyBorder="1">
      <alignment vertical="center"/>
    </xf>
    <xf numFmtId="38" fontId="0" fillId="0" borderId="4" xfId="1" applyFont="1" applyBorder="1">
      <alignment vertical="center"/>
    </xf>
    <xf numFmtId="177" fontId="0" fillId="0" borderId="44" xfId="0" applyNumberFormat="1" applyBorder="1">
      <alignment vertical="center"/>
    </xf>
    <xf numFmtId="38" fontId="0" fillId="0" borderId="44" xfId="1" applyFont="1"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178" fontId="0" fillId="0" borderId="50" xfId="0" applyNumberFormat="1" applyBorder="1">
      <alignment vertical="center"/>
    </xf>
    <xf numFmtId="177" fontId="0" fillId="0" borderId="51" xfId="0" applyNumberFormat="1" applyBorder="1">
      <alignment vertical="center"/>
    </xf>
    <xf numFmtId="38" fontId="0" fillId="0" borderId="51" xfId="1" applyFont="1" applyBorder="1">
      <alignment vertical="center"/>
    </xf>
    <xf numFmtId="38" fontId="0" fillId="0" borderId="52" xfId="1" applyFont="1" applyBorder="1">
      <alignment vertical="center"/>
    </xf>
    <xf numFmtId="177" fontId="0" fillId="0" borderId="49" xfId="0" applyNumberFormat="1" applyBorder="1">
      <alignment vertical="center"/>
    </xf>
    <xf numFmtId="38" fontId="0" fillId="0" borderId="49" xfId="1" applyFont="1" applyBorder="1">
      <alignment vertical="center"/>
    </xf>
    <xf numFmtId="178" fontId="0" fillId="0" borderId="53" xfId="0" applyNumberFormat="1" applyBorder="1">
      <alignment vertical="center"/>
    </xf>
    <xf numFmtId="38" fontId="0" fillId="0" borderId="54" xfId="1" applyFont="1" applyBorder="1">
      <alignment vertical="center"/>
    </xf>
    <xf numFmtId="178" fontId="0" fillId="0" borderId="55" xfId="0" applyNumberFormat="1" applyBorder="1">
      <alignment vertical="center"/>
    </xf>
    <xf numFmtId="38" fontId="0" fillId="0" borderId="56" xfId="1" applyFont="1" applyBorder="1">
      <alignment vertical="center"/>
    </xf>
    <xf numFmtId="178" fontId="0" fillId="0" borderId="57" xfId="0" applyNumberFormat="1" applyBorder="1">
      <alignment vertical="center"/>
    </xf>
    <xf numFmtId="38" fontId="0" fillId="0" borderId="58" xfId="1" applyFont="1" applyBorder="1">
      <alignment vertical="center"/>
    </xf>
    <xf numFmtId="178" fontId="0" fillId="0" borderId="59" xfId="0" applyNumberFormat="1" applyBorder="1">
      <alignment vertical="center"/>
    </xf>
    <xf numFmtId="177" fontId="0" fillId="0" borderId="60" xfId="0" applyNumberFormat="1" applyBorder="1">
      <alignment vertical="center"/>
    </xf>
    <xf numFmtId="38" fontId="0" fillId="0" borderId="60" xfId="1" applyFont="1" applyBorder="1">
      <alignment vertical="center"/>
    </xf>
    <xf numFmtId="38" fontId="0" fillId="0" borderId="61" xfId="1" applyFont="1" applyBorder="1">
      <alignment vertical="center"/>
    </xf>
    <xf numFmtId="38" fontId="0" fillId="0" borderId="63" xfId="1" applyFont="1" applyBorder="1">
      <alignment vertical="center"/>
    </xf>
    <xf numFmtId="10" fontId="0" fillId="0" borderId="61" xfId="0" applyNumberFormat="1" applyBorder="1">
      <alignment vertical="center"/>
    </xf>
    <xf numFmtId="0" fontId="0" fillId="0" borderId="62" xfId="0" applyBorder="1" applyAlignment="1">
      <alignment horizontal="center" vertical="center"/>
    </xf>
    <xf numFmtId="0" fontId="0" fillId="0" borderId="59" xfId="0" applyBorder="1" applyAlignment="1">
      <alignment horizontal="center" vertical="center"/>
    </xf>
    <xf numFmtId="0" fontId="10" fillId="0" borderId="0" xfId="5">
      <alignment vertical="center"/>
    </xf>
    <xf numFmtId="0" fontId="38" fillId="0" borderId="0" xfId="5" applyFont="1">
      <alignment vertical="center"/>
    </xf>
    <xf numFmtId="0" fontId="39" fillId="0" borderId="0" xfId="5" applyFont="1" applyAlignment="1">
      <alignment horizontal="center" vertical="center"/>
    </xf>
    <xf numFmtId="0" fontId="39" fillId="0" borderId="4" xfId="5" applyFont="1" applyBorder="1" applyAlignment="1">
      <alignment horizontal="center" vertical="center"/>
    </xf>
    <xf numFmtId="0" fontId="39" fillId="0" borderId="4" xfId="5" applyFont="1" applyBorder="1" applyAlignment="1">
      <alignment horizontal="center" vertical="center" wrapText="1"/>
    </xf>
    <xf numFmtId="188" fontId="39" fillId="0" borderId="4" xfId="5" applyNumberFormat="1" applyFont="1" applyBorder="1" applyAlignment="1">
      <alignment horizontal="left" vertical="center"/>
    </xf>
    <xf numFmtId="0" fontId="40" fillId="0" borderId="0" xfId="5" applyFont="1">
      <alignment vertical="center"/>
    </xf>
    <xf numFmtId="0" fontId="10" fillId="0" borderId="0" xfId="5" applyAlignment="1">
      <alignment horizontal="center" vertical="center"/>
    </xf>
    <xf numFmtId="0" fontId="41" fillId="0" borderId="21" xfId="5" applyFont="1" applyBorder="1">
      <alignment vertical="center"/>
    </xf>
    <xf numFmtId="0" fontId="41" fillId="0" borderId="26" xfId="5" applyFont="1" applyBorder="1">
      <alignment vertical="center"/>
    </xf>
    <xf numFmtId="0" fontId="41" fillId="0" borderId="0" xfId="5" applyFont="1">
      <alignment vertical="center"/>
    </xf>
    <xf numFmtId="0" fontId="41" fillId="0" borderId="27" xfId="5" applyFont="1" applyBorder="1">
      <alignment vertical="center"/>
    </xf>
    <xf numFmtId="0" fontId="41" fillId="0" borderId="22" xfId="5" applyFont="1" applyBorder="1">
      <alignment vertical="center"/>
    </xf>
    <xf numFmtId="0" fontId="41" fillId="0" borderId="46" xfId="5" applyFont="1" applyBorder="1" applyAlignment="1">
      <alignment horizontal="center" vertical="center"/>
    </xf>
    <xf numFmtId="0" fontId="41" fillId="0" borderId="47" xfId="5" applyFont="1" applyBorder="1" applyAlignment="1">
      <alignment horizontal="center" vertical="center"/>
    </xf>
    <xf numFmtId="0" fontId="41" fillId="0" borderId="48" xfId="5" applyFont="1" applyBorder="1" applyAlignment="1">
      <alignment horizontal="center" vertical="center"/>
    </xf>
    <xf numFmtId="0" fontId="43" fillId="0" borderId="0" xfId="5" applyFont="1">
      <alignment vertical="center"/>
    </xf>
    <xf numFmtId="0" fontId="44" fillId="0" borderId="4" xfId="5" applyFont="1" applyBorder="1" applyAlignment="1">
      <alignment horizontal="center" vertical="center"/>
    </xf>
    <xf numFmtId="0" fontId="13" fillId="0" borderId="48" xfId="2" applyFont="1" applyBorder="1" applyAlignment="1">
      <alignment horizontal="center" vertical="center"/>
    </xf>
    <xf numFmtId="0" fontId="13" fillId="0" borderId="47" xfId="2" applyFont="1" applyBorder="1" applyAlignment="1">
      <alignment horizontal="center" vertical="center"/>
    </xf>
    <xf numFmtId="0" fontId="13" fillId="0" borderId="48" xfId="2" applyFont="1" applyBorder="1" applyAlignment="1">
      <alignment horizontal="center" vertical="center" wrapText="1"/>
    </xf>
    <xf numFmtId="0" fontId="12" fillId="0" borderId="47" xfId="2" applyBorder="1" applyAlignment="1">
      <alignment vertical="center" wrapText="1"/>
    </xf>
    <xf numFmtId="0" fontId="12" fillId="0" borderId="46" xfId="2" applyBorder="1" applyAlignment="1">
      <alignment vertical="center" wrapText="1"/>
    </xf>
    <xf numFmtId="0" fontId="12" fillId="0" borderId="47" xfId="2" applyBorder="1" applyAlignment="1">
      <alignment wrapText="1"/>
    </xf>
    <xf numFmtId="0" fontId="12" fillId="0" borderId="46" xfId="2" applyBorder="1" applyAlignment="1">
      <alignment wrapText="1"/>
    </xf>
    <xf numFmtId="0" fontId="12" fillId="0" borderId="21" xfId="2" applyBorder="1" applyAlignment="1">
      <alignment horizontal="right"/>
    </xf>
    <xf numFmtId="0" fontId="41" fillId="0" borderId="66" xfId="5" applyFont="1" applyBorder="1" applyAlignment="1">
      <alignment horizontal="center" vertical="center"/>
    </xf>
    <xf numFmtId="0" fontId="41" fillId="0" borderId="48" xfId="5" applyFont="1" applyBorder="1" applyAlignment="1">
      <alignment horizontal="center" vertical="center"/>
    </xf>
    <xf numFmtId="0" fontId="41" fillId="0" borderId="47" xfId="5" applyFont="1" applyBorder="1" applyAlignment="1">
      <alignment horizontal="center" vertical="center"/>
    </xf>
    <xf numFmtId="0" fontId="41" fillId="0" borderId="46" xfId="5" applyFont="1" applyBorder="1" applyAlignment="1">
      <alignment horizontal="center" vertical="center"/>
    </xf>
    <xf numFmtId="0" fontId="41" fillId="0" borderId="27" xfId="5" applyFont="1" applyBorder="1" applyAlignment="1">
      <alignment horizontal="center" vertical="center"/>
    </xf>
    <xf numFmtId="0" fontId="41" fillId="0" borderId="26" xfId="5" applyFont="1" applyBorder="1" applyAlignment="1">
      <alignment horizontal="center" vertical="center"/>
    </xf>
    <xf numFmtId="0" fontId="41" fillId="0" borderId="22" xfId="5" applyFont="1" applyBorder="1" applyAlignment="1">
      <alignment horizontal="center" vertical="center"/>
    </xf>
    <xf numFmtId="0" fontId="41" fillId="0" borderId="21" xfId="5" applyFont="1" applyBorder="1" applyAlignment="1">
      <alignment horizontal="center" vertical="center"/>
    </xf>
    <xf numFmtId="0" fontId="10" fillId="0" borderId="26" xfId="5" applyBorder="1" applyAlignment="1">
      <alignment horizontal="center" vertical="center"/>
    </xf>
    <xf numFmtId="0" fontId="10" fillId="0" borderId="22" xfId="5" applyBorder="1" applyAlignment="1">
      <alignment horizontal="center" vertical="center"/>
    </xf>
    <xf numFmtId="0" fontId="10" fillId="0" borderId="21" xfId="5" applyBorder="1" applyAlignment="1">
      <alignment horizontal="center" vertical="center"/>
    </xf>
    <xf numFmtId="0" fontId="41" fillId="0" borderId="65" xfId="5" applyFont="1" applyBorder="1" applyAlignment="1">
      <alignment horizontal="center" vertical="center"/>
    </xf>
    <xf numFmtId="0" fontId="41" fillId="0" borderId="64" xfId="5" applyFont="1" applyBorder="1" applyAlignment="1">
      <alignment horizontal="center" vertical="center"/>
    </xf>
    <xf numFmtId="0" fontId="41" fillId="0" borderId="64" xfId="5" applyFont="1" applyBorder="1" applyAlignment="1">
      <alignment horizontal="center" vertical="center" wrapText="1"/>
    </xf>
    <xf numFmtId="0" fontId="41" fillId="0" borderId="65" xfId="5" applyFont="1" applyBorder="1" applyAlignment="1">
      <alignment horizontal="center" vertical="center" wrapText="1"/>
    </xf>
    <xf numFmtId="0" fontId="41" fillId="0" borderId="68" xfId="5" applyFont="1" applyBorder="1" applyAlignment="1">
      <alignment horizontal="center" vertical="center"/>
    </xf>
    <xf numFmtId="0" fontId="41" fillId="0" borderId="67" xfId="5" applyFont="1" applyBorder="1" applyAlignment="1">
      <alignment horizontal="center" vertical="center"/>
    </xf>
    <xf numFmtId="0" fontId="41" fillId="0" borderId="27" xfId="5" applyFont="1" applyBorder="1" applyAlignment="1">
      <alignment horizontal="center" vertical="center" textRotation="255"/>
    </xf>
    <xf numFmtId="0" fontId="10" fillId="0" borderId="25" xfId="5" applyBorder="1" applyAlignment="1">
      <alignment vertical="center" textRotation="255"/>
    </xf>
    <xf numFmtId="0" fontId="10" fillId="0" borderId="24" xfId="5" applyBorder="1" applyAlignment="1">
      <alignment vertical="center" textRotation="255"/>
    </xf>
    <xf numFmtId="0" fontId="10" fillId="0" borderId="23" xfId="5" applyBorder="1" applyAlignment="1">
      <alignment vertical="center" textRotation="255"/>
    </xf>
    <xf numFmtId="0" fontId="10" fillId="0" borderId="22" xfId="5" applyBorder="1" applyAlignment="1">
      <alignment vertical="center" textRotation="255"/>
    </xf>
    <xf numFmtId="0" fontId="10" fillId="0" borderId="20" xfId="5" applyBorder="1" applyAlignment="1">
      <alignment vertical="center" textRotation="255"/>
    </xf>
    <xf numFmtId="0" fontId="41" fillId="0" borderId="49" xfId="5" applyFont="1" applyBorder="1" applyAlignment="1">
      <alignment horizontal="center" vertical="center" textRotation="255"/>
    </xf>
    <xf numFmtId="0" fontId="10" fillId="0" borderId="45" xfId="5" applyBorder="1" applyAlignment="1">
      <alignment vertical="center" textRotation="255"/>
    </xf>
    <xf numFmtId="0" fontId="10" fillId="0" borderId="44" xfId="5" applyBorder="1" applyAlignment="1">
      <alignment vertical="center" textRotation="255"/>
    </xf>
  </cellXfs>
  <cellStyles count="6">
    <cellStyle name="ハイパーリンク" xfId="4" builtinId="8"/>
    <cellStyle name="桁区切り" xfId="1" builtinId="6"/>
    <cellStyle name="標準" xfId="0" builtinId="0"/>
    <cellStyle name="標準 2" xfId="2" xr:uid="{6E96486E-3AA1-4215-AEA2-FBC11642151D}"/>
    <cellStyle name="標準 2 2" xfId="3" xr:uid="{9A6B5326-55DE-4B9D-91A0-9A6A1036E5AA}"/>
    <cellStyle name="標準 3" xfId="5" xr:uid="{E0B59CA0-EA9A-4AAB-9252-D1AEAAA7787C}"/>
  </cellStyles>
  <dxfs count="3">
    <dxf>
      <font>
        <strike val="0"/>
      </font>
      <fill>
        <patternFill>
          <bgColor rgb="FFFFFF00"/>
        </patternFill>
      </fill>
    </dxf>
    <dxf>
      <font>
        <strike val="0"/>
      </font>
      <fill>
        <patternFill>
          <bgColor rgb="FFFFFF00"/>
        </patternFill>
      </fill>
    </dxf>
    <dxf>
      <font>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６０歳以降の収入シミュレーション</a:t>
            </a:r>
          </a:p>
        </c:rich>
      </c:tx>
      <c:layout>
        <c:manualLayout>
          <c:xMode val="edge"/>
          <c:yMode val="edge"/>
          <c:x val="0.36493420843203161"/>
          <c:y val="3.67703189643667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5323287241734044E-2"/>
          <c:y val="0.33555314764304006"/>
          <c:w val="0.95105708583270221"/>
          <c:h val="0.47983197624789109"/>
        </c:manualLayout>
      </c:layout>
      <c:barChart>
        <c:barDir val="col"/>
        <c:grouping val="stacked"/>
        <c:varyColors val="0"/>
        <c:ser>
          <c:idx val="1"/>
          <c:order val="0"/>
          <c:tx>
            <c:strRef>
              <c:f>WPPシミュレーション!$A$34</c:f>
              <c:strCache>
                <c:ptCount val="1"/>
                <c:pt idx="0">
                  <c:v>給与等</c:v>
                </c:pt>
              </c:strCache>
            </c:strRef>
          </c:tx>
          <c:spPr>
            <a:solidFill>
              <a:schemeClr val="accent2"/>
            </a:solidFill>
            <a:ln>
              <a:noFill/>
            </a:ln>
            <a:effectLst/>
          </c:spPr>
          <c:invertIfNegative val="0"/>
          <c:cat>
            <c:numRef>
              <c:f>WPPシミュレーション!$E$33:$AS$33</c:f>
              <c:numCache>
                <c:formatCode>General</c:formatCode>
                <c:ptCount val="4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numCache>
            </c:numRef>
          </c:cat>
          <c:val>
            <c:numRef>
              <c:f>WPPシミュレーション!$E$34:$AS$34</c:f>
              <c:numCache>
                <c:formatCode>#,##0_);[Red]\(#,##0\)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57-119A-479B-B845-29A932DD27EA}"/>
            </c:ext>
          </c:extLst>
        </c:ser>
        <c:ser>
          <c:idx val="2"/>
          <c:order val="1"/>
          <c:tx>
            <c:strRef>
              <c:f>WPPシミュレーション!$A$35</c:f>
              <c:strCache>
                <c:ptCount val="1"/>
                <c:pt idx="0">
                  <c:v>ＤＣ</c:v>
                </c:pt>
              </c:strCache>
            </c:strRef>
          </c:tx>
          <c:spPr>
            <a:solidFill>
              <a:schemeClr val="accent3"/>
            </a:solidFill>
            <a:ln>
              <a:noFill/>
            </a:ln>
            <a:effectLst/>
          </c:spPr>
          <c:invertIfNegative val="0"/>
          <c:cat>
            <c:numRef>
              <c:f>WPPシミュレーション!$E$33:$AS$33</c:f>
              <c:numCache>
                <c:formatCode>General</c:formatCode>
                <c:ptCount val="4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numCache>
            </c:numRef>
          </c:cat>
          <c:val>
            <c:numRef>
              <c:f>WPPシミュレーション!$E$35:$AS$35</c:f>
              <c:numCache>
                <c:formatCode>#,##0_);[Red]\(#,##0\)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58-119A-479B-B845-29A932DD27EA}"/>
            </c:ext>
          </c:extLst>
        </c:ser>
        <c:ser>
          <c:idx val="3"/>
          <c:order val="2"/>
          <c:tx>
            <c:strRef>
              <c:f>WPPシミュレーション!$A$36</c:f>
              <c:strCache>
                <c:ptCount val="1"/>
                <c:pt idx="0">
                  <c:v>ＤＢ</c:v>
                </c:pt>
              </c:strCache>
            </c:strRef>
          </c:tx>
          <c:spPr>
            <a:solidFill>
              <a:schemeClr val="accent4"/>
            </a:solidFill>
            <a:ln>
              <a:noFill/>
            </a:ln>
            <a:effectLst/>
          </c:spPr>
          <c:invertIfNegative val="0"/>
          <c:cat>
            <c:numRef>
              <c:f>WPPシミュレーション!$E$33:$AS$33</c:f>
              <c:numCache>
                <c:formatCode>General</c:formatCode>
                <c:ptCount val="4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numCache>
            </c:numRef>
          </c:cat>
          <c:val>
            <c:numRef>
              <c:f>WPPシミュレーション!$E$36:$AS$36</c:f>
              <c:numCache>
                <c:formatCode>#,##0_);[Red]\(#,##0\)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59-119A-479B-B845-29A932DD27EA}"/>
            </c:ext>
          </c:extLst>
        </c:ser>
        <c:ser>
          <c:idx val="4"/>
          <c:order val="3"/>
          <c:tx>
            <c:strRef>
              <c:f>WPPシミュレーション!$A$37</c:f>
              <c:strCache>
                <c:ptCount val="1"/>
                <c:pt idx="0">
                  <c:v>企連</c:v>
                </c:pt>
              </c:strCache>
            </c:strRef>
          </c:tx>
          <c:spPr>
            <a:solidFill>
              <a:schemeClr val="accent5"/>
            </a:solidFill>
            <a:ln>
              <a:noFill/>
            </a:ln>
            <a:effectLst/>
          </c:spPr>
          <c:invertIfNegative val="0"/>
          <c:cat>
            <c:numRef>
              <c:f>WPPシミュレーション!$E$33:$AS$33</c:f>
              <c:numCache>
                <c:formatCode>General</c:formatCode>
                <c:ptCount val="4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numCache>
            </c:numRef>
          </c:cat>
          <c:val>
            <c:numRef>
              <c:f>WPPシミュレーション!$E$37:$AS$37</c:f>
              <c:numCache>
                <c:formatCode>#,##0_);[Red]\(#,##0\)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5A-119A-479B-B845-29A932DD27EA}"/>
            </c:ext>
          </c:extLst>
        </c:ser>
        <c:ser>
          <c:idx val="5"/>
          <c:order val="4"/>
          <c:tx>
            <c:strRef>
              <c:f>WPPシミュレーション!$A$38</c:f>
              <c:strCache>
                <c:ptCount val="1"/>
                <c:pt idx="0">
                  <c:v>厚年</c:v>
                </c:pt>
              </c:strCache>
            </c:strRef>
          </c:tx>
          <c:spPr>
            <a:solidFill>
              <a:schemeClr val="accent6"/>
            </a:solidFill>
            <a:ln>
              <a:noFill/>
            </a:ln>
            <a:effectLst/>
          </c:spPr>
          <c:invertIfNegative val="0"/>
          <c:cat>
            <c:numRef>
              <c:f>WPPシミュレーション!$E$33:$AS$33</c:f>
              <c:numCache>
                <c:formatCode>General</c:formatCode>
                <c:ptCount val="4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numCache>
            </c:numRef>
          </c:cat>
          <c:val>
            <c:numRef>
              <c:f>WPPシミュレーション!$E$38:$AS$38</c:f>
              <c:numCache>
                <c:formatCode>#,##0_);[Red]\(#,##0\)</c:formatCode>
                <c:ptCount val="41"/>
                <c:pt idx="0">
                  <c:v>0</c:v>
                </c:pt>
                <c:pt idx="1">
                  <c:v>0</c:v>
                </c:pt>
                <c:pt idx="2">
                  <c:v>0</c:v>
                </c:pt>
                <c:pt idx="3">
                  <c:v>0</c:v>
                </c:pt>
                <c:pt idx="4">
                  <c:v>0</c:v>
                </c:pt>
                <c:pt idx="5">
                  <c:v>130</c:v>
                </c:pt>
                <c:pt idx="6">
                  <c:v>130</c:v>
                </c:pt>
                <c:pt idx="7">
                  <c:v>130</c:v>
                </c:pt>
                <c:pt idx="8">
                  <c:v>130</c:v>
                </c:pt>
                <c:pt idx="9">
                  <c:v>130</c:v>
                </c:pt>
                <c:pt idx="10">
                  <c:v>130</c:v>
                </c:pt>
                <c:pt idx="11">
                  <c:v>130</c:v>
                </c:pt>
                <c:pt idx="12">
                  <c:v>130</c:v>
                </c:pt>
                <c:pt idx="13">
                  <c:v>130</c:v>
                </c:pt>
                <c:pt idx="14">
                  <c:v>130</c:v>
                </c:pt>
                <c:pt idx="15">
                  <c:v>130</c:v>
                </c:pt>
                <c:pt idx="16">
                  <c:v>130</c:v>
                </c:pt>
                <c:pt idx="17">
                  <c:v>130</c:v>
                </c:pt>
                <c:pt idx="18">
                  <c:v>130</c:v>
                </c:pt>
                <c:pt idx="19">
                  <c:v>130</c:v>
                </c:pt>
                <c:pt idx="20">
                  <c:v>130</c:v>
                </c:pt>
                <c:pt idx="21">
                  <c:v>130</c:v>
                </c:pt>
                <c:pt idx="22">
                  <c:v>130</c:v>
                </c:pt>
                <c:pt idx="23">
                  <c:v>130</c:v>
                </c:pt>
                <c:pt idx="24">
                  <c:v>130</c:v>
                </c:pt>
                <c:pt idx="25">
                  <c:v>130</c:v>
                </c:pt>
                <c:pt idx="26">
                  <c:v>130</c:v>
                </c:pt>
                <c:pt idx="27">
                  <c:v>130</c:v>
                </c:pt>
                <c:pt idx="28">
                  <c:v>130</c:v>
                </c:pt>
                <c:pt idx="29">
                  <c:v>130</c:v>
                </c:pt>
                <c:pt idx="30">
                  <c:v>130</c:v>
                </c:pt>
                <c:pt idx="31">
                  <c:v>130</c:v>
                </c:pt>
                <c:pt idx="32">
                  <c:v>130</c:v>
                </c:pt>
                <c:pt idx="33">
                  <c:v>130</c:v>
                </c:pt>
                <c:pt idx="34">
                  <c:v>130</c:v>
                </c:pt>
                <c:pt idx="35">
                  <c:v>130</c:v>
                </c:pt>
                <c:pt idx="36">
                  <c:v>130</c:v>
                </c:pt>
                <c:pt idx="37">
                  <c:v>130</c:v>
                </c:pt>
                <c:pt idx="38">
                  <c:v>130</c:v>
                </c:pt>
                <c:pt idx="39">
                  <c:v>130</c:v>
                </c:pt>
                <c:pt idx="40">
                  <c:v>130</c:v>
                </c:pt>
              </c:numCache>
            </c:numRef>
          </c:val>
          <c:extLst>
            <c:ext xmlns:c16="http://schemas.microsoft.com/office/drawing/2014/chart" uri="{C3380CC4-5D6E-409C-BE32-E72D297353CC}">
              <c16:uniqueId val="{0000005B-119A-479B-B845-29A932DD27EA}"/>
            </c:ext>
          </c:extLst>
        </c:ser>
        <c:ser>
          <c:idx val="6"/>
          <c:order val="5"/>
          <c:tx>
            <c:strRef>
              <c:f>WPPシミュレーション!$A$39</c:f>
              <c:strCache>
                <c:ptCount val="1"/>
                <c:pt idx="0">
                  <c:v>国年</c:v>
                </c:pt>
              </c:strCache>
            </c:strRef>
          </c:tx>
          <c:spPr>
            <a:solidFill>
              <a:schemeClr val="accent1">
                <a:lumMod val="60000"/>
              </a:schemeClr>
            </a:solidFill>
            <a:ln>
              <a:noFill/>
            </a:ln>
            <a:effectLst/>
          </c:spPr>
          <c:invertIfNegative val="0"/>
          <c:cat>
            <c:numRef>
              <c:f>WPPシミュレーション!$E$33:$AS$33</c:f>
              <c:numCache>
                <c:formatCode>General</c:formatCode>
                <c:ptCount val="41"/>
                <c:pt idx="0">
                  <c:v>60</c:v>
                </c:pt>
                <c:pt idx="1">
                  <c:v>61</c:v>
                </c:pt>
                <c:pt idx="2">
                  <c:v>62</c:v>
                </c:pt>
                <c:pt idx="3">
                  <c:v>63</c:v>
                </c:pt>
                <c:pt idx="4">
                  <c:v>64</c:v>
                </c:pt>
                <c:pt idx="5">
                  <c:v>65</c:v>
                </c:pt>
                <c:pt idx="6">
                  <c:v>66</c:v>
                </c:pt>
                <c:pt idx="7">
                  <c:v>67</c:v>
                </c:pt>
                <c:pt idx="8">
                  <c:v>68</c:v>
                </c:pt>
                <c:pt idx="9">
                  <c:v>69</c:v>
                </c:pt>
                <c:pt idx="10">
                  <c:v>70</c:v>
                </c:pt>
                <c:pt idx="11">
                  <c:v>71</c:v>
                </c:pt>
                <c:pt idx="12">
                  <c:v>72</c:v>
                </c:pt>
                <c:pt idx="13">
                  <c:v>73</c:v>
                </c:pt>
                <c:pt idx="14">
                  <c:v>74</c:v>
                </c:pt>
                <c:pt idx="15">
                  <c:v>75</c:v>
                </c:pt>
                <c:pt idx="16">
                  <c:v>76</c:v>
                </c:pt>
                <c:pt idx="17">
                  <c:v>77</c:v>
                </c:pt>
                <c:pt idx="18">
                  <c:v>78</c:v>
                </c:pt>
                <c:pt idx="19">
                  <c:v>79</c:v>
                </c:pt>
                <c:pt idx="20">
                  <c:v>80</c:v>
                </c:pt>
                <c:pt idx="21">
                  <c:v>81</c:v>
                </c:pt>
                <c:pt idx="22">
                  <c:v>82</c:v>
                </c:pt>
                <c:pt idx="23">
                  <c:v>83</c:v>
                </c:pt>
                <c:pt idx="24">
                  <c:v>84</c:v>
                </c:pt>
                <c:pt idx="25">
                  <c:v>85</c:v>
                </c:pt>
                <c:pt idx="26">
                  <c:v>86</c:v>
                </c:pt>
                <c:pt idx="27">
                  <c:v>87</c:v>
                </c:pt>
                <c:pt idx="28">
                  <c:v>88</c:v>
                </c:pt>
                <c:pt idx="29">
                  <c:v>89</c:v>
                </c:pt>
                <c:pt idx="30">
                  <c:v>90</c:v>
                </c:pt>
                <c:pt idx="31">
                  <c:v>91</c:v>
                </c:pt>
                <c:pt idx="32">
                  <c:v>92</c:v>
                </c:pt>
                <c:pt idx="33">
                  <c:v>93</c:v>
                </c:pt>
                <c:pt idx="34">
                  <c:v>94</c:v>
                </c:pt>
                <c:pt idx="35">
                  <c:v>95</c:v>
                </c:pt>
                <c:pt idx="36">
                  <c:v>96</c:v>
                </c:pt>
                <c:pt idx="37">
                  <c:v>97</c:v>
                </c:pt>
                <c:pt idx="38">
                  <c:v>98</c:v>
                </c:pt>
                <c:pt idx="39">
                  <c:v>99</c:v>
                </c:pt>
                <c:pt idx="40">
                  <c:v>100</c:v>
                </c:pt>
              </c:numCache>
            </c:numRef>
          </c:cat>
          <c:val>
            <c:numRef>
              <c:f>WPPシミュレーション!$E$39:$AS$39</c:f>
              <c:numCache>
                <c:formatCode>#,##0_);[Red]\(#,##0\)</c:formatCode>
                <c:ptCount val="41"/>
                <c:pt idx="0">
                  <c:v>0</c:v>
                </c:pt>
                <c:pt idx="1">
                  <c:v>0</c:v>
                </c:pt>
                <c:pt idx="2">
                  <c:v>0</c:v>
                </c:pt>
                <c:pt idx="3">
                  <c:v>0</c:v>
                </c:pt>
                <c:pt idx="4">
                  <c:v>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pt idx="24">
                  <c:v>70</c:v>
                </c:pt>
                <c:pt idx="25">
                  <c:v>70</c:v>
                </c:pt>
                <c:pt idx="26">
                  <c:v>70</c:v>
                </c:pt>
                <c:pt idx="27">
                  <c:v>70</c:v>
                </c:pt>
                <c:pt idx="28">
                  <c:v>70</c:v>
                </c:pt>
                <c:pt idx="29">
                  <c:v>70</c:v>
                </c:pt>
                <c:pt idx="30">
                  <c:v>70</c:v>
                </c:pt>
                <c:pt idx="31">
                  <c:v>70</c:v>
                </c:pt>
                <c:pt idx="32">
                  <c:v>70</c:v>
                </c:pt>
                <c:pt idx="33">
                  <c:v>70</c:v>
                </c:pt>
                <c:pt idx="34">
                  <c:v>70</c:v>
                </c:pt>
                <c:pt idx="35">
                  <c:v>70</c:v>
                </c:pt>
                <c:pt idx="36">
                  <c:v>70</c:v>
                </c:pt>
                <c:pt idx="37">
                  <c:v>70</c:v>
                </c:pt>
                <c:pt idx="38">
                  <c:v>70</c:v>
                </c:pt>
                <c:pt idx="39">
                  <c:v>70</c:v>
                </c:pt>
                <c:pt idx="40">
                  <c:v>70</c:v>
                </c:pt>
              </c:numCache>
            </c:numRef>
          </c:val>
          <c:extLst>
            <c:ext xmlns:c16="http://schemas.microsoft.com/office/drawing/2014/chart" uri="{C3380CC4-5D6E-409C-BE32-E72D297353CC}">
              <c16:uniqueId val="{0000005C-119A-479B-B845-29A932DD27EA}"/>
            </c:ext>
          </c:extLst>
        </c:ser>
        <c:dLbls>
          <c:showLegendKey val="0"/>
          <c:showVal val="0"/>
          <c:showCatName val="0"/>
          <c:showSerName val="0"/>
          <c:showPercent val="0"/>
          <c:showBubbleSize val="0"/>
        </c:dLbls>
        <c:gapWidth val="150"/>
        <c:overlap val="100"/>
        <c:axId val="737670623"/>
        <c:axId val="737677695"/>
      </c:barChart>
      <c:catAx>
        <c:axId val="73767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7677695"/>
        <c:crossesAt val="0"/>
        <c:auto val="1"/>
        <c:lblAlgn val="ctr"/>
        <c:lblOffset val="100"/>
        <c:noMultiLvlLbl val="0"/>
      </c:catAx>
      <c:valAx>
        <c:axId val="737677695"/>
        <c:scaling>
          <c:orientation val="minMax"/>
          <c:max val="600"/>
          <c:min val="0"/>
        </c:scaling>
        <c:delete val="0"/>
        <c:axPos val="l"/>
        <c:majorGridlines>
          <c:spPr>
            <a:ln w="3175" cap="flat" cmpd="sng" algn="ctr">
              <a:solidFill>
                <a:schemeClr val="accent1"/>
              </a:solidFill>
              <a:prstDash val="dash"/>
              <a:round/>
            </a:ln>
            <a:effectLst/>
          </c:spPr>
        </c:majorGridlines>
        <c:minorGridlines>
          <c:spPr>
            <a:ln w="3175" cap="flat" cmpd="sng" algn="ctr">
              <a:noFill/>
              <a:round/>
            </a:ln>
            <a:effectLst/>
          </c:spPr>
        </c:minorGridlines>
        <c:numFmt formatCode="#,##0_);[Red]\(#,##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7670623"/>
        <c:crosses val="autoZero"/>
        <c:crossBetween val="between"/>
        <c:minorUnit val="50"/>
      </c:valAx>
      <c:spPr>
        <a:noFill/>
        <a:ln>
          <a:noFill/>
        </a:ln>
        <a:effectLst/>
      </c:spPr>
    </c:plotArea>
    <c:legend>
      <c:legendPos val="t"/>
      <c:layout>
        <c:manualLayout>
          <c:xMode val="edge"/>
          <c:yMode val="edge"/>
          <c:x val="0.66147851732564344"/>
          <c:y val="5.7237377115918385E-2"/>
          <c:w val="0.30019785220069845"/>
          <c:h val="0.146833483268999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2700"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523875</xdr:colOff>
      <xdr:row>64</xdr:row>
      <xdr:rowOff>76200</xdr:rowOff>
    </xdr:from>
    <xdr:to>
      <xdr:col>3</xdr:col>
      <xdr:colOff>457200</xdr:colOff>
      <xdr:row>67</xdr:row>
      <xdr:rowOff>38100</xdr:rowOff>
    </xdr:to>
    <xdr:sp macro="" textlink="">
      <xdr:nvSpPr>
        <xdr:cNvPr id="2" name="Text Box 2">
          <a:extLst>
            <a:ext uri="{FF2B5EF4-FFF2-40B4-BE49-F238E27FC236}">
              <a16:creationId xmlns:a16="http://schemas.microsoft.com/office/drawing/2014/main" id="{771FBADB-06C6-4269-BF1E-B6959336463D}"/>
            </a:ext>
          </a:extLst>
        </xdr:cNvPr>
        <xdr:cNvSpPr txBox="1">
          <a:spLocks noChangeArrowheads="1"/>
        </xdr:cNvSpPr>
      </xdr:nvSpPr>
      <xdr:spPr bwMode="auto">
        <a:xfrm>
          <a:off x="1152525" y="10642600"/>
          <a:ext cx="1190625"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spcAft>
              <a:spcPts val="0"/>
            </a:spcAft>
          </a:pPr>
          <a:r>
            <a:rPr lang="ja-JP" sz="800">
              <a:solidFill>
                <a:srgbClr val="000000"/>
              </a:solidFill>
              <a:effectLst/>
              <a:latin typeface="Calibri"/>
              <a:cs typeface="+mn-cs"/>
            </a:rPr>
            <a:t>資料</a:t>
          </a:r>
          <a:r>
            <a:rPr lang="ja-JP" sz="800">
              <a:solidFill>
                <a:srgbClr val="000000"/>
              </a:solidFill>
              <a:effectLst/>
              <a:latin typeface="ＭＳ Ｐゴシック"/>
              <a:ea typeface="Calibri"/>
              <a:cs typeface="+mn-cs"/>
            </a:rPr>
            <a:t> </a:t>
          </a:r>
          <a:r>
            <a:rPr lang="ja-JP" sz="800">
              <a:solidFill>
                <a:srgbClr val="000000"/>
              </a:solidFill>
              <a:effectLst/>
              <a:latin typeface="Calibri"/>
              <a:cs typeface="+mn-cs"/>
            </a:rPr>
            <a:t>：国連「</a:t>
          </a:r>
          <a:r>
            <a:rPr lang="en-US" sz="800">
              <a:solidFill>
                <a:srgbClr val="000000"/>
              </a:solidFill>
              <a:effectLst/>
              <a:latin typeface="Calibri"/>
              <a:cs typeface="+mn-cs"/>
            </a:rPr>
            <a:t>Demographic Yearbook</a:t>
          </a:r>
          <a:r>
            <a:rPr lang="ja-JP" sz="800">
              <a:solidFill>
                <a:srgbClr val="000000"/>
              </a:solidFill>
              <a:effectLst/>
              <a:latin typeface="Calibri"/>
              <a:cs typeface="+mn-cs"/>
            </a:rPr>
            <a:t>」等</a:t>
          </a:r>
          <a:endParaRPr lang="ja-JP" sz="1200">
            <a:effectLst/>
            <a:latin typeface="ＭＳ Ｐゴシック"/>
            <a:cs typeface="ＭＳ Ｐゴシック"/>
          </a:endParaRPr>
        </a:p>
        <a:p>
          <a:pPr>
            <a:spcAft>
              <a:spcPts val="0"/>
            </a:spcAft>
          </a:pPr>
          <a:r>
            <a:rPr lang="en-US" sz="800">
              <a:solidFill>
                <a:srgbClr val="000000"/>
              </a:solidFill>
              <a:effectLst/>
              <a:latin typeface="Calibri"/>
              <a:cs typeface="+mn-cs"/>
            </a:rPr>
            <a:t> </a:t>
          </a:r>
          <a:r>
            <a:rPr lang="ja-JP" sz="800">
              <a:solidFill>
                <a:srgbClr val="000000"/>
              </a:solidFill>
              <a:effectLst/>
              <a:latin typeface="Calibri"/>
              <a:cs typeface="+mn-cs"/>
            </a:rPr>
            <a:t>注</a:t>
          </a:r>
          <a:r>
            <a:rPr lang="en-US" sz="800">
              <a:solidFill>
                <a:srgbClr val="000000"/>
              </a:solidFill>
              <a:effectLst/>
              <a:latin typeface="Calibri"/>
              <a:cs typeface="+mn-cs"/>
            </a:rPr>
            <a:t>  </a:t>
          </a:r>
          <a:r>
            <a:rPr lang="ja-JP" sz="800">
              <a:solidFill>
                <a:srgbClr val="000000"/>
              </a:solidFill>
              <a:effectLst/>
              <a:latin typeface="Calibri"/>
              <a:cs typeface="+mn-cs"/>
            </a:rPr>
            <a:t>：</a:t>
          </a:r>
          <a:r>
            <a:rPr lang="en-US" sz="800">
              <a:solidFill>
                <a:srgbClr val="000000"/>
              </a:solidFill>
              <a:effectLst/>
              <a:latin typeface="Calibri"/>
              <a:cs typeface="+mn-cs"/>
            </a:rPr>
            <a:t>1990</a:t>
          </a:r>
          <a:r>
            <a:rPr lang="ja-JP" sz="800">
              <a:solidFill>
                <a:srgbClr val="000000"/>
              </a:solidFill>
              <a:effectLst/>
              <a:latin typeface="Calibri"/>
              <a:cs typeface="+mn-cs"/>
            </a:rPr>
            <a:t>年以前のドイツは、旧西ドイツの数値である。</a:t>
          </a:r>
          <a:endParaRPr lang="ja-JP" sz="1200">
            <a:effectLst/>
            <a:latin typeface="ＭＳ Ｐゴシック"/>
            <a:cs typeface="ＭＳ Ｐゴシック"/>
          </a:endParaRPr>
        </a:p>
        <a:p>
          <a:pPr algn="just">
            <a:spcAft>
              <a:spcPts val="0"/>
            </a:spcAft>
          </a:pPr>
          <a:r>
            <a:rPr lang="en-US" sz="1050" kern="100">
              <a:effectLst/>
              <a:latin typeface="Century"/>
              <a:ea typeface="ＭＳ 明朝"/>
              <a:cs typeface="Times New Roman"/>
            </a:rPr>
            <a:t> </a:t>
          </a:r>
          <a:endParaRPr lang="ja-JP" sz="1050" kern="100">
            <a:effectLst/>
            <a:latin typeface="Century"/>
            <a:ea typeface="ＭＳ 明朝"/>
            <a:cs typeface="Times New Roman"/>
          </a:endParaRPr>
        </a:p>
      </xdr:txBody>
    </xdr:sp>
    <xdr:clientData/>
  </xdr:twoCellAnchor>
  <xdr:oneCellAnchor>
    <xdr:from>
      <xdr:col>1</xdr:col>
      <xdr:colOff>0</xdr:colOff>
      <xdr:row>20</xdr:row>
      <xdr:rowOff>0</xdr:rowOff>
    </xdr:from>
    <xdr:ext cx="5051425" cy="6464300"/>
    <xdr:pic>
      <xdr:nvPicPr>
        <xdr:cNvPr id="3" name="図 6">
          <a:extLst>
            <a:ext uri="{FF2B5EF4-FFF2-40B4-BE49-F238E27FC236}">
              <a16:creationId xmlns:a16="http://schemas.microsoft.com/office/drawing/2014/main" id="{72A14364-60EC-436C-9511-5B3043D42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3302000"/>
          <a:ext cx="5051425" cy="646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166688</xdr:colOff>
      <xdr:row>0</xdr:row>
      <xdr:rowOff>23813</xdr:rowOff>
    </xdr:from>
    <xdr:to>
      <xdr:col>45</xdr:col>
      <xdr:colOff>198438</xdr:colOff>
      <xdr:row>9</xdr:row>
      <xdr:rowOff>0</xdr:rowOff>
    </xdr:to>
    <xdr:graphicFrame macro="">
      <xdr:nvGraphicFramePr>
        <xdr:cNvPr id="2" name="グラフ 1">
          <a:extLst>
            <a:ext uri="{FF2B5EF4-FFF2-40B4-BE49-F238E27FC236}">
              <a16:creationId xmlns:a16="http://schemas.microsoft.com/office/drawing/2014/main" id="{E11D3DDE-BAD8-4FBD-82D7-F4D0FD9531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hlw.go.jp/content/000925808.pdf" TargetMode="External"/><Relationship Id="rId3" Type="http://schemas.openxmlformats.org/officeDocument/2006/relationships/hyperlink" Target="https://www.mhlw.go.jp/toukei/saikin/hw/k-tyosa/k-tyosa19/index.html" TargetMode="External"/><Relationship Id="rId7" Type="http://schemas.openxmlformats.org/officeDocument/2006/relationships/hyperlink" Target="https://www.mhlw.go.jp/toukei/itiran/roudou/jikan/syurou/18/dl/gaiyou04.pdf" TargetMode="External"/><Relationship Id="rId2" Type="http://schemas.openxmlformats.org/officeDocument/2006/relationships/hyperlink" Target="https://www.mhlw.go.jp/toukei/saikin/hw/life/23th/index.html" TargetMode="External"/><Relationship Id="rId1" Type="http://schemas.openxmlformats.org/officeDocument/2006/relationships/hyperlink" Target="https://www.mhlw.go.jp/content/10904750/000872952.pdf" TargetMode="External"/><Relationship Id="rId6" Type="http://schemas.openxmlformats.org/officeDocument/2006/relationships/hyperlink" Target="https://www.jili.or.jp/lifeplan/lifesecurity/1141.html" TargetMode="External"/><Relationship Id="rId11" Type="http://schemas.openxmlformats.org/officeDocument/2006/relationships/hyperlink" Target="https://www.pfa.or.jp/gaiyo/kiyakukitei/files/kiyakuhenkou_h290117.pdf" TargetMode="External"/><Relationship Id="rId5" Type="http://schemas.openxmlformats.org/officeDocument/2006/relationships/hyperlink" Target="https://www.nikkei.com/article/DGXZQOCD1262S0S2A710C2000000/?unlock=1" TargetMode="External"/><Relationship Id="rId10" Type="http://schemas.openxmlformats.org/officeDocument/2006/relationships/hyperlink" Target="https://www.pfa.or.jp/important/files/20170118.pdf" TargetMode="External"/><Relationship Id="rId4" Type="http://schemas.openxmlformats.org/officeDocument/2006/relationships/hyperlink" Target="https://www.ipss.go.jp/pp-zenkoku/j/zenkoku2017/pp29_ReportALL.pdf" TargetMode="External"/><Relationship Id="rId9" Type="http://schemas.openxmlformats.org/officeDocument/2006/relationships/hyperlink" Target="https://www.pfa.or.jp/pwap/pub/shisan/nenk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9E48E-65BB-495A-B8C0-723A11958C23}">
  <dimension ref="A1:B38"/>
  <sheetViews>
    <sheetView workbookViewId="0">
      <selection activeCell="B33" sqref="B33"/>
    </sheetView>
  </sheetViews>
  <sheetFormatPr defaultRowHeight="18.75"/>
  <cols>
    <col min="2" max="2" width="8.625" customWidth="1"/>
  </cols>
  <sheetData>
    <row r="1" spans="1:2">
      <c r="A1" t="s">
        <v>203</v>
      </c>
    </row>
    <row r="2" spans="1:2">
      <c r="A2" t="s">
        <v>204</v>
      </c>
    </row>
    <row r="3" spans="1:2">
      <c r="B3" s="260" t="s">
        <v>202</v>
      </c>
    </row>
    <row r="5" spans="1:2">
      <c r="A5" t="s">
        <v>206</v>
      </c>
    </row>
    <row r="6" spans="1:2">
      <c r="A6" t="s">
        <v>205</v>
      </c>
    </row>
    <row r="7" spans="1:2">
      <c r="B7" s="260" t="s">
        <v>201</v>
      </c>
    </row>
    <row r="9" spans="1:2">
      <c r="A9" t="s">
        <v>208</v>
      </c>
    </row>
    <row r="10" spans="1:2">
      <c r="A10" t="s">
        <v>207</v>
      </c>
    </row>
    <row r="11" spans="1:2">
      <c r="B11" s="260" t="s">
        <v>209</v>
      </c>
    </row>
    <row r="13" spans="1:2">
      <c r="A13" t="s">
        <v>212</v>
      </c>
    </row>
    <row r="14" spans="1:2">
      <c r="A14" t="s">
        <v>211</v>
      </c>
    </row>
    <row r="15" spans="1:2">
      <c r="A15" t="s">
        <v>235</v>
      </c>
      <c r="B15" s="260" t="s">
        <v>210</v>
      </c>
    </row>
    <row r="16" spans="1:2">
      <c r="A16" t="s">
        <v>211</v>
      </c>
    </row>
    <row r="17" spans="1:2">
      <c r="A17" t="s">
        <v>236</v>
      </c>
      <c r="B17" s="260" t="s">
        <v>213</v>
      </c>
    </row>
    <row r="19" spans="1:2">
      <c r="A19" t="s">
        <v>214</v>
      </c>
    </row>
    <row r="20" spans="1:2">
      <c r="A20" t="s">
        <v>215</v>
      </c>
    </row>
    <row r="21" spans="1:2">
      <c r="B21" s="260" t="s">
        <v>216</v>
      </c>
    </row>
    <row r="23" spans="1:2">
      <c r="A23" t="s">
        <v>218</v>
      </c>
    </row>
    <row r="24" spans="1:2">
      <c r="A24" t="s">
        <v>220</v>
      </c>
    </row>
    <row r="25" spans="1:2">
      <c r="B25" s="260" t="s">
        <v>219</v>
      </c>
    </row>
    <row r="27" spans="1:2">
      <c r="A27" t="s">
        <v>222</v>
      </c>
    </row>
    <row r="28" spans="1:2">
      <c r="A28" t="s">
        <v>221</v>
      </c>
    </row>
    <row r="29" spans="1:2">
      <c r="B29" s="260" t="s">
        <v>223</v>
      </c>
    </row>
    <row r="31" spans="1:2">
      <c r="A31" t="s">
        <v>226</v>
      </c>
    </row>
    <row r="32" spans="1:2">
      <c r="A32" t="s">
        <v>228</v>
      </c>
    </row>
    <row r="33" spans="1:2">
      <c r="B33" s="260" t="s">
        <v>227</v>
      </c>
    </row>
    <row r="35" spans="1:2">
      <c r="A35" t="s">
        <v>231</v>
      </c>
    </row>
    <row r="36" spans="1:2">
      <c r="A36" t="s">
        <v>230</v>
      </c>
    </row>
    <row r="37" spans="1:2">
      <c r="A37" t="s">
        <v>233</v>
      </c>
      <c r="B37" s="260" t="s">
        <v>229</v>
      </c>
    </row>
    <row r="38" spans="1:2">
      <c r="A38" t="s">
        <v>234</v>
      </c>
      <c r="B38" s="260" t="s">
        <v>232</v>
      </c>
    </row>
  </sheetData>
  <phoneticPr fontId="2"/>
  <hyperlinks>
    <hyperlink ref="B7" r:id="rId1" xr:uid="{A3296DD1-A529-4868-8A38-69098C39C723}"/>
    <hyperlink ref="B3" r:id="rId2" xr:uid="{F83B4199-6D55-4886-892A-69A7765825BD}"/>
    <hyperlink ref="B11" r:id="rId3" xr:uid="{A94FE5B3-960B-4092-B481-9411E47EECEB}"/>
    <hyperlink ref="B15" r:id="rId4" xr:uid="{6CF40634-BFED-4BC8-8A2E-AE1141DFFE33}"/>
    <hyperlink ref="B17" r:id="rId5" xr:uid="{FDB34C9B-3A3F-40E4-A9F8-D0B945B18B6F}"/>
    <hyperlink ref="B21" r:id="rId6" xr:uid="{C93F2A97-6182-4653-88F0-5544D163C5F2}"/>
    <hyperlink ref="B25" r:id="rId7" xr:uid="{591B468C-AB0B-4C45-874E-748CAF51CB28}"/>
    <hyperlink ref="B29" r:id="rId8" xr:uid="{47958B56-C05B-4077-9D3B-0A69E2C5B0C2}"/>
    <hyperlink ref="B33" r:id="rId9" xr:uid="{2CC452FE-F4D4-4B30-9FA7-88BCE61743AF}"/>
    <hyperlink ref="B37" r:id="rId10" xr:uid="{29824220-4428-4455-BE57-78D9DD46CFE1}"/>
    <hyperlink ref="B38" r:id="rId11" xr:uid="{C67345B8-2B1C-47F8-96D4-4E2F0E87EC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A5FE-0CE7-4B64-9C9E-DBC7F8C04D02}">
  <dimension ref="A1:AM159"/>
  <sheetViews>
    <sheetView showGridLines="0" zoomScale="85" zoomScaleNormal="85" zoomScaleSheetLayoutView="100" workbookViewId="0">
      <pane ySplit="5" topLeftCell="A6" activePane="bottomLeft" state="frozen"/>
      <selection pane="bottomLeft"/>
    </sheetView>
  </sheetViews>
  <sheetFormatPr defaultColWidth="8.25" defaultRowHeight="12"/>
  <cols>
    <col min="1" max="1" width="1.125" style="84" customWidth="1"/>
    <col min="2" max="2" width="4.25" style="84" customWidth="1"/>
    <col min="3" max="3" width="2.375" style="84" customWidth="1"/>
    <col min="4" max="4" width="8.875" style="84" customWidth="1"/>
    <col min="5" max="5" width="2.375" style="84" customWidth="1"/>
    <col min="6" max="6" width="5.875" style="84" bestFit="1" customWidth="1"/>
    <col min="7" max="7" width="1" style="84" customWidth="1"/>
    <col min="8" max="8" width="8.875" style="84" customWidth="1"/>
    <col min="9" max="9" width="1" style="84" customWidth="1"/>
    <col min="10" max="10" width="8.875" style="84" customWidth="1"/>
    <col min="11" max="11" width="1" style="84" customWidth="1"/>
    <col min="12" max="12" width="8.875" style="84" customWidth="1"/>
    <col min="13" max="13" width="1" style="84" customWidth="1"/>
    <col min="14" max="14" width="8.875" style="84" customWidth="1"/>
    <col min="15" max="15" width="1" style="84" customWidth="1"/>
    <col min="16" max="16" width="11.625" style="84" customWidth="1"/>
    <col min="17" max="17" width="1" style="84" customWidth="1"/>
    <col min="18" max="18" width="7" style="84" customWidth="1"/>
    <col min="19" max="19" width="1.625" style="84" customWidth="1"/>
    <col min="20" max="20" width="1.5" style="84" customWidth="1"/>
    <col min="21" max="21" width="4.25" style="84" customWidth="1"/>
    <col min="22" max="22" width="2.375" style="84" customWidth="1"/>
    <col min="23" max="23" width="8.875" style="84" customWidth="1"/>
    <col min="24" max="24" width="2.375" style="84" customWidth="1"/>
    <col min="25" max="25" width="5.875" style="84" bestFit="1" customWidth="1"/>
    <col min="26" max="26" width="1" style="84" customWidth="1"/>
    <col min="27" max="27" width="8.875" style="84" customWidth="1"/>
    <col min="28" max="28" width="1" style="84" customWidth="1"/>
    <col min="29" max="29" width="8.875" style="84" customWidth="1"/>
    <col min="30" max="30" width="1" style="84" customWidth="1"/>
    <col min="31" max="31" width="8.875" style="84" customWidth="1"/>
    <col min="32" max="32" width="1" style="84" customWidth="1"/>
    <col min="33" max="33" width="8.875" style="84" customWidth="1"/>
    <col min="34" max="34" width="1" style="84" customWidth="1"/>
    <col min="35" max="35" width="11.625" style="84" customWidth="1"/>
    <col min="36" max="36" width="1" style="84" customWidth="1"/>
    <col min="37" max="37" width="7" style="84" customWidth="1"/>
    <col min="38" max="38" width="1.625" style="84" customWidth="1"/>
    <col min="39" max="16384" width="8.25" style="84"/>
  </cols>
  <sheetData>
    <row r="1" spans="1:38" ht="54.75" customHeight="1">
      <c r="A1" s="85"/>
      <c r="B1" s="137" t="s">
        <v>65</v>
      </c>
      <c r="C1" s="85"/>
      <c r="D1" s="85"/>
      <c r="E1" s="85"/>
      <c r="F1" s="85"/>
      <c r="G1" s="85"/>
      <c r="H1" s="85"/>
      <c r="I1" s="85"/>
      <c r="J1" s="137"/>
      <c r="K1" s="85"/>
      <c r="L1" s="85"/>
      <c r="M1" s="85"/>
      <c r="N1" s="85"/>
      <c r="O1" s="85"/>
      <c r="P1" s="85"/>
      <c r="S1" s="135" t="s">
        <v>72</v>
      </c>
      <c r="U1" s="137" t="s">
        <v>73</v>
      </c>
      <c r="V1" s="85"/>
      <c r="W1" s="85"/>
      <c r="X1" s="85"/>
      <c r="Y1" s="85"/>
      <c r="Z1" s="85"/>
      <c r="AA1" s="85"/>
      <c r="AB1" s="85"/>
      <c r="AC1" s="137"/>
      <c r="AD1" s="85"/>
      <c r="AE1" s="85"/>
      <c r="AF1" s="85"/>
      <c r="AG1" s="85"/>
      <c r="AH1" s="85"/>
      <c r="AI1" s="85"/>
      <c r="AL1" s="135" t="s">
        <v>72</v>
      </c>
    </row>
    <row r="2" spans="1:38" s="129" customFormat="1" ht="3" customHeight="1" thickBot="1">
      <c r="A2" s="131"/>
      <c r="B2" s="131" t="s">
        <v>71</v>
      </c>
      <c r="C2" s="131"/>
      <c r="D2" s="131"/>
      <c r="E2" s="131"/>
      <c r="F2" s="163"/>
      <c r="G2" s="131"/>
      <c r="H2" s="131"/>
      <c r="I2" s="131"/>
      <c r="J2" s="163"/>
      <c r="K2" s="131"/>
      <c r="L2" s="163"/>
      <c r="M2" s="131"/>
      <c r="N2" s="131"/>
      <c r="O2" s="131"/>
      <c r="P2" s="131"/>
      <c r="U2" s="131" t="s">
        <v>71</v>
      </c>
      <c r="V2" s="131"/>
      <c r="W2" s="131"/>
      <c r="X2" s="131"/>
      <c r="Y2" s="163"/>
      <c r="Z2" s="131"/>
      <c r="AA2" s="131"/>
      <c r="AB2" s="131"/>
      <c r="AC2" s="163"/>
      <c r="AD2" s="131"/>
      <c r="AE2" s="163"/>
      <c r="AF2" s="131"/>
      <c r="AG2" s="131"/>
      <c r="AH2" s="131"/>
      <c r="AI2" s="131"/>
    </row>
    <row r="3" spans="1:38" s="122" customFormat="1" ht="18" customHeight="1">
      <c r="A3" s="87"/>
      <c r="B3" s="128" t="s">
        <v>63</v>
      </c>
      <c r="C3" s="127"/>
      <c r="D3" s="124" t="s">
        <v>62</v>
      </c>
      <c r="E3" s="127"/>
      <c r="F3" s="124" t="s">
        <v>61</v>
      </c>
      <c r="G3" s="127"/>
      <c r="H3" s="124" t="s">
        <v>60</v>
      </c>
      <c r="I3" s="127"/>
      <c r="J3" s="124" t="s">
        <v>59</v>
      </c>
      <c r="K3" s="127"/>
      <c r="L3" s="124" t="s">
        <v>58</v>
      </c>
      <c r="M3" s="127"/>
      <c r="N3" s="126" t="s">
        <v>57</v>
      </c>
      <c r="O3" s="125"/>
      <c r="P3" s="125"/>
      <c r="Q3" s="125"/>
      <c r="R3" s="124" t="s">
        <v>56</v>
      </c>
      <c r="S3" s="123"/>
      <c r="T3" s="87"/>
      <c r="U3" s="128" t="s">
        <v>63</v>
      </c>
      <c r="V3" s="127"/>
      <c r="W3" s="124" t="s">
        <v>62</v>
      </c>
      <c r="X3" s="127"/>
      <c r="Y3" s="124" t="s">
        <v>61</v>
      </c>
      <c r="Z3" s="127"/>
      <c r="AA3" s="124" t="s">
        <v>60</v>
      </c>
      <c r="AB3" s="127"/>
      <c r="AC3" s="124" t="s">
        <v>59</v>
      </c>
      <c r="AD3" s="127"/>
      <c r="AE3" s="124" t="s">
        <v>58</v>
      </c>
      <c r="AF3" s="127"/>
      <c r="AG3" s="126" t="s">
        <v>57</v>
      </c>
      <c r="AH3" s="125"/>
      <c r="AI3" s="125"/>
      <c r="AJ3" s="125"/>
      <c r="AK3" s="124" t="s">
        <v>56</v>
      </c>
      <c r="AL3" s="123"/>
    </row>
    <row r="4" spans="1:38" s="87" customFormat="1" ht="6.75" customHeight="1">
      <c r="B4" s="106"/>
      <c r="C4" s="105"/>
      <c r="D4" s="121"/>
      <c r="E4" s="105"/>
      <c r="F4" s="121"/>
      <c r="G4" s="105"/>
      <c r="H4" s="121"/>
      <c r="I4" s="105"/>
      <c r="J4" s="121"/>
      <c r="K4" s="105"/>
      <c r="L4" s="121"/>
      <c r="M4" s="105"/>
      <c r="N4" s="121"/>
      <c r="P4" s="121"/>
      <c r="R4" s="120" t="s">
        <v>55</v>
      </c>
      <c r="S4" s="119"/>
      <c r="U4" s="106"/>
      <c r="V4" s="105"/>
      <c r="W4" s="121"/>
      <c r="X4" s="105"/>
      <c r="Y4" s="121"/>
      <c r="Z4" s="105"/>
      <c r="AA4" s="121"/>
      <c r="AB4" s="105"/>
      <c r="AC4" s="121"/>
      <c r="AD4" s="105"/>
      <c r="AE4" s="121"/>
      <c r="AF4" s="105"/>
      <c r="AG4" s="121"/>
      <c r="AI4" s="121"/>
      <c r="AK4" s="120" t="s">
        <v>55</v>
      </c>
      <c r="AL4" s="119"/>
    </row>
    <row r="5" spans="1:38" s="111" customFormat="1" ht="15.75" customHeight="1">
      <c r="A5" s="112"/>
      <c r="B5" s="118" t="s">
        <v>54</v>
      </c>
      <c r="C5" s="117"/>
      <c r="D5" s="114" t="s">
        <v>70</v>
      </c>
      <c r="E5" s="117"/>
      <c r="F5" s="116" t="s">
        <v>52</v>
      </c>
      <c r="G5" s="117"/>
      <c r="H5" s="116" t="s">
        <v>51</v>
      </c>
      <c r="I5" s="117"/>
      <c r="J5" s="116" t="s">
        <v>50</v>
      </c>
      <c r="K5" s="117"/>
      <c r="L5" s="114" t="s">
        <v>49</v>
      </c>
      <c r="M5" s="117"/>
      <c r="N5" s="116" t="s">
        <v>48</v>
      </c>
      <c r="O5" s="115"/>
      <c r="P5" s="114" t="s">
        <v>47</v>
      </c>
      <c r="Q5" s="115"/>
      <c r="R5" s="114" t="s">
        <v>69</v>
      </c>
      <c r="S5" s="113"/>
      <c r="T5" s="112"/>
      <c r="U5" s="118" t="s">
        <v>54</v>
      </c>
      <c r="V5" s="117"/>
      <c r="W5" s="114" t="s">
        <v>70</v>
      </c>
      <c r="X5" s="117"/>
      <c r="Y5" s="116" t="s">
        <v>52</v>
      </c>
      <c r="Z5" s="117"/>
      <c r="AA5" s="116" t="s">
        <v>51</v>
      </c>
      <c r="AB5" s="117"/>
      <c r="AC5" s="116" t="s">
        <v>50</v>
      </c>
      <c r="AD5" s="117"/>
      <c r="AE5" s="114" t="s">
        <v>49</v>
      </c>
      <c r="AF5" s="117"/>
      <c r="AG5" s="116" t="s">
        <v>48</v>
      </c>
      <c r="AH5" s="115"/>
      <c r="AI5" s="114" t="s">
        <v>47</v>
      </c>
      <c r="AJ5" s="115"/>
      <c r="AK5" s="114" t="s">
        <v>69</v>
      </c>
      <c r="AL5" s="113"/>
    </row>
    <row r="6" spans="1:38" s="87" customFormat="1" ht="14.25" customHeight="1">
      <c r="B6" s="157">
        <v>0</v>
      </c>
      <c r="C6" s="162" t="s">
        <v>68</v>
      </c>
      <c r="D6" s="152">
        <v>100000</v>
      </c>
      <c r="E6" s="161"/>
      <c r="F6" s="155">
        <v>67</v>
      </c>
      <c r="G6" s="161"/>
      <c r="H6" s="154">
        <v>0.99933000000000005</v>
      </c>
      <c r="I6" s="161"/>
      <c r="J6" s="154">
        <v>6.7000000000000002E-4</v>
      </c>
      <c r="K6" s="161"/>
      <c r="L6" s="154">
        <v>7.1809999999999999E-2</v>
      </c>
      <c r="M6" s="161"/>
      <c r="N6" s="152">
        <v>1917</v>
      </c>
      <c r="O6" s="160"/>
      <c r="P6" s="150">
        <v>8156116</v>
      </c>
      <c r="Q6" s="86"/>
      <c r="R6" s="149">
        <v>81.56</v>
      </c>
      <c r="S6" s="159"/>
      <c r="U6" s="157">
        <v>0</v>
      </c>
      <c r="V6" s="162" t="s">
        <v>68</v>
      </c>
      <c r="W6" s="152">
        <v>100000</v>
      </c>
      <c r="X6" s="161"/>
      <c r="Y6" s="155">
        <v>64</v>
      </c>
      <c r="Z6" s="161"/>
      <c r="AA6" s="154">
        <v>0.99936000000000003</v>
      </c>
      <c r="AB6" s="161"/>
      <c r="AC6" s="154">
        <v>6.4000000000000005E-4</v>
      </c>
      <c r="AD6" s="161"/>
      <c r="AE6" s="154">
        <v>6.3619999999999996E-2</v>
      </c>
      <c r="AF6" s="161"/>
      <c r="AG6" s="152">
        <v>1917</v>
      </c>
      <c r="AH6" s="160"/>
      <c r="AI6" s="150">
        <v>8771274</v>
      </c>
      <c r="AJ6" s="86"/>
      <c r="AK6" s="149">
        <v>87.71</v>
      </c>
      <c r="AL6" s="159"/>
    </row>
    <row r="7" spans="1:38" s="87" customFormat="1" ht="12.75" customHeight="1">
      <c r="B7" s="157">
        <v>1</v>
      </c>
      <c r="C7" s="156"/>
      <c r="D7" s="152">
        <v>99933</v>
      </c>
      <c r="E7" s="153"/>
      <c r="F7" s="155">
        <v>5</v>
      </c>
      <c r="G7" s="153"/>
      <c r="H7" s="154">
        <v>0.99995000000000001</v>
      </c>
      <c r="I7" s="153"/>
      <c r="J7" s="154">
        <v>5.0000000000000002E-5</v>
      </c>
      <c r="K7" s="153"/>
      <c r="L7" s="154">
        <v>9.9100000000000004E-3</v>
      </c>
      <c r="M7" s="153"/>
      <c r="N7" s="152">
        <v>1916</v>
      </c>
      <c r="O7" s="151"/>
      <c r="P7" s="150">
        <v>8154199</v>
      </c>
      <c r="Q7" s="86"/>
      <c r="R7" s="149">
        <v>81.599999999999994</v>
      </c>
      <c r="S7" s="148"/>
      <c r="U7" s="157">
        <v>1</v>
      </c>
      <c r="V7" s="156"/>
      <c r="W7" s="152">
        <v>99936</v>
      </c>
      <c r="X7" s="153"/>
      <c r="Y7" s="155">
        <v>8</v>
      </c>
      <c r="Z7" s="153"/>
      <c r="AA7" s="154">
        <v>0.99992000000000003</v>
      </c>
      <c r="AB7" s="153"/>
      <c r="AC7" s="154">
        <v>8.0000000000000007E-5</v>
      </c>
      <c r="AD7" s="153"/>
      <c r="AE7" s="154">
        <v>1.225E-2</v>
      </c>
      <c r="AF7" s="153"/>
      <c r="AG7" s="152">
        <v>1916</v>
      </c>
      <c r="AH7" s="151"/>
      <c r="AI7" s="150">
        <v>8769357</v>
      </c>
      <c r="AJ7" s="86"/>
      <c r="AK7" s="149">
        <v>87.75</v>
      </c>
      <c r="AL7" s="148"/>
    </row>
    <row r="8" spans="1:38" s="87" customFormat="1" ht="12.75" customHeight="1">
      <c r="B8" s="157">
        <v>2</v>
      </c>
      <c r="C8" s="156"/>
      <c r="D8" s="152">
        <v>99928</v>
      </c>
      <c r="E8" s="153"/>
      <c r="F8" s="155">
        <v>8</v>
      </c>
      <c r="G8" s="153"/>
      <c r="H8" s="154">
        <v>0.99992000000000003</v>
      </c>
      <c r="I8" s="153"/>
      <c r="J8" s="154">
        <v>8.0000000000000007E-5</v>
      </c>
      <c r="K8" s="153"/>
      <c r="L8" s="154">
        <v>8.4999999999999995E-4</v>
      </c>
      <c r="M8" s="153"/>
      <c r="N8" s="152">
        <v>1916</v>
      </c>
      <c r="O8" s="151"/>
      <c r="P8" s="150">
        <v>8152283</v>
      </c>
      <c r="Q8" s="86"/>
      <c r="R8" s="149">
        <v>81.58</v>
      </c>
      <c r="S8" s="148"/>
      <c r="U8" s="157">
        <v>2</v>
      </c>
      <c r="V8" s="156"/>
      <c r="W8" s="152">
        <v>99927</v>
      </c>
      <c r="X8" s="153"/>
      <c r="Y8" s="155">
        <v>5</v>
      </c>
      <c r="Z8" s="153"/>
      <c r="AA8" s="154">
        <v>0.99995000000000001</v>
      </c>
      <c r="AB8" s="153"/>
      <c r="AC8" s="154">
        <v>5.0000000000000002E-5</v>
      </c>
      <c r="AD8" s="153"/>
      <c r="AE8" s="154">
        <v>9.6000000000000002E-4</v>
      </c>
      <c r="AF8" s="153"/>
      <c r="AG8" s="152">
        <v>1916</v>
      </c>
      <c r="AH8" s="151"/>
      <c r="AI8" s="150">
        <v>8767441</v>
      </c>
      <c r="AJ8" s="86"/>
      <c r="AK8" s="149">
        <v>87.74</v>
      </c>
      <c r="AL8" s="148"/>
    </row>
    <row r="9" spans="1:38" s="87" customFormat="1" ht="12.75" customHeight="1">
      <c r="B9" s="157">
        <v>3</v>
      </c>
      <c r="C9" s="156"/>
      <c r="D9" s="152">
        <v>99920</v>
      </c>
      <c r="E9" s="153"/>
      <c r="F9" s="155">
        <v>4</v>
      </c>
      <c r="G9" s="158"/>
      <c r="H9" s="154">
        <v>0.99995999999999996</v>
      </c>
      <c r="I9" s="153"/>
      <c r="J9" s="154">
        <v>4.0000000000000003E-5</v>
      </c>
      <c r="K9" s="153"/>
      <c r="L9" s="154">
        <v>3.6700000000000001E-3</v>
      </c>
      <c r="M9" s="153"/>
      <c r="N9" s="152">
        <v>1916</v>
      </c>
      <c r="O9" s="151"/>
      <c r="P9" s="150">
        <v>8150367</v>
      </c>
      <c r="Q9" s="86"/>
      <c r="R9" s="149">
        <v>81.569999999999993</v>
      </c>
      <c r="S9" s="148"/>
      <c r="U9" s="157">
        <v>3</v>
      </c>
      <c r="V9" s="156"/>
      <c r="W9" s="152">
        <v>99923</v>
      </c>
      <c r="X9" s="153"/>
      <c r="Y9" s="155">
        <v>6</v>
      </c>
      <c r="Z9" s="158"/>
      <c r="AA9" s="154">
        <v>0.99994000000000005</v>
      </c>
      <c r="AB9" s="153"/>
      <c r="AC9" s="154">
        <v>6.0000000000000002E-5</v>
      </c>
      <c r="AD9" s="153"/>
      <c r="AE9" s="154">
        <v>2.47E-3</v>
      </c>
      <c r="AF9" s="153"/>
      <c r="AG9" s="152">
        <v>1916</v>
      </c>
      <c r="AH9" s="151"/>
      <c r="AI9" s="150">
        <v>8765524</v>
      </c>
      <c r="AJ9" s="86"/>
      <c r="AK9" s="149">
        <v>87.72</v>
      </c>
      <c r="AL9" s="148"/>
    </row>
    <row r="10" spans="1:38" s="87" customFormat="1" ht="12.75" customHeight="1">
      <c r="B10" s="157">
        <v>4</v>
      </c>
      <c r="C10" s="156"/>
      <c r="D10" s="152">
        <v>99916</v>
      </c>
      <c r="E10" s="153"/>
      <c r="F10" s="155">
        <v>20</v>
      </c>
      <c r="G10" s="153"/>
      <c r="H10" s="154">
        <v>0.99980000000000002</v>
      </c>
      <c r="I10" s="153"/>
      <c r="J10" s="154">
        <v>2.0000000000000001E-4</v>
      </c>
      <c r="K10" s="153"/>
      <c r="L10" s="154">
        <v>1.74E-3</v>
      </c>
      <c r="M10" s="153"/>
      <c r="N10" s="152">
        <v>8987</v>
      </c>
      <c r="O10" s="151"/>
      <c r="P10" s="150">
        <v>8148450</v>
      </c>
      <c r="Q10" s="86"/>
      <c r="R10" s="149">
        <v>81.55</v>
      </c>
      <c r="S10" s="148"/>
      <c r="U10" s="157">
        <v>4</v>
      </c>
      <c r="V10" s="156"/>
      <c r="W10" s="152">
        <v>99917</v>
      </c>
      <c r="X10" s="153"/>
      <c r="Y10" s="155">
        <v>16</v>
      </c>
      <c r="Z10" s="153"/>
      <c r="AA10" s="154">
        <v>0.99983999999999995</v>
      </c>
      <c r="AB10" s="153"/>
      <c r="AC10" s="154">
        <v>1.6000000000000001E-4</v>
      </c>
      <c r="AD10" s="153"/>
      <c r="AE10" s="154">
        <v>2.9299999999999999E-3</v>
      </c>
      <c r="AF10" s="153"/>
      <c r="AG10" s="152">
        <v>8987</v>
      </c>
      <c r="AH10" s="151"/>
      <c r="AI10" s="150">
        <v>8763608</v>
      </c>
      <c r="AJ10" s="86"/>
      <c r="AK10" s="149">
        <v>87.71</v>
      </c>
      <c r="AL10" s="148"/>
    </row>
    <row r="11" spans="1:38" s="87" customFormat="1" ht="12.75" customHeight="1">
      <c r="B11" s="157">
        <v>2</v>
      </c>
      <c r="C11" s="156" t="s">
        <v>67</v>
      </c>
      <c r="D11" s="152">
        <v>99896</v>
      </c>
      <c r="E11" s="153"/>
      <c r="F11" s="155">
        <v>13</v>
      </c>
      <c r="G11" s="153"/>
      <c r="H11" s="154">
        <v>0.99987000000000004</v>
      </c>
      <c r="I11" s="153"/>
      <c r="J11" s="154">
        <v>1.2999999999999999E-4</v>
      </c>
      <c r="K11" s="153"/>
      <c r="L11" s="154">
        <v>1.97E-3</v>
      </c>
      <c r="M11" s="153"/>
      <c r="N11" s="152">
        <v>8324</v>
      </c>
      <c r="O11" s="151"/>
      <c r="P11" s="150">
        <v>8139463</v>
      </c>
      <c r="Q11" s="86"/>
      <c r="R11" s="149">
        <v>81.48</v>
      </c>
      <c r="S11" s="148"/>
      <c r="U11" s="157">
        <v>2</v>
      </c>
      <c r="V11" s="156" t="s">
        <v>67</v>
      </c>
      <c r="W11" s="152">
        <v>99901</v>
      </c>
      <c r="X11" s="153"/>
      <c r="Y11" s="155">
        <v>12</v>
      </c>
      <c r="Z11" s="153"/>
      <c r="AA11" s="154">
        <v>0.99987999999999999</v>
      </c>
      <c r="AB11" s="153"/>
      <c r="AC11" s="154">
        <v>1.2E-4</v>
      </c>
      <c r="AD11" s="153"/>
      <c r="AE11" s="154">
        <v>1.3799999999999999E-3</v>
      </c>
      <c r="AF11" s="153"/>
      <c r="AG11" s="152">
        <v>8325</v>
      </c>
      <c r="AH11" s="151"/>
      <c r="AI11" s="150">
        <v>8754621</v>
      </c>
      <c r="AJ11" s="86"/>
      <c r="AK11" s="149">
        <v>87.63</v>
      </c>
      <c r="AL11" s="148"/>
    </row>
    <row r="12" spans="1:38" s="87" customFormat="1" ht="12.75" customHeight="1">
      <c r="B12" s="157">
        <v>3</v>
      </c>
      <c r="C12" s="156"/>
      <c r="D12" s="152">
        <v>99883</v>
      </c>
      <c r="E12" s="153"/>
      <c r="F12" s="155">
        <v>30</v>
      </c>
      <c r="G12" s="153"/>
      <c r="H12" s="154">
        <v>0.99970000000000003</v>
      </c>
      <c r="I12" s="153"/>
      <c r="J12" s="154">
        <v>2.9999999999999997E-4</v>
      </c>
      <c r="K12" s="153"/>
      <c r="L12" s="154">
        <v>1.3699999999999999E-3</v>
      </c>
      <c r="M12" s="153"/>
      <c r="N12" s="152">
        <v>24967</v>
      </c>
      <c r="O12" s="151"/>
      <c r="P12" s="150">
        <v>8131139</v>
      </c>
      <c r="Q12" s="86"/>
      <c r="R12" s="149">
        <v>81.41</v>
      </c>
      <c r="S12" s="148"/>
      <c r="U12" s="157">
        <v>3</v>
      </c>
      <c r="V12" s="156"/>
      <c r="W12" s="152">
        <v>99889</v>
      </c>
      <c r="X12" s="153"/>
      <c r="Y12" s="155">
        <v>28</v>
      </c>
      <c r="Z12" s="153"/>
      <c r="AA12" s="154">
        <v>0.99972000000000005</v>
      </c>
      <c r="AB12" s="153"/>
      <c r="AC12" s="154">
        <v>2.7999999999999998E-4</v>
      </c>
      <c r="AD12" s="153"/>
      <c r="AE12" s="154">
        <v>1.25E-3</v>
      </c>
      <c r="AF12" s="153"/>
      <c r="AG12" s="152">
        <v>24969</v>
      </c>
      <c r="AH12" s="151"/>
      <c r="AI12" s="150">
        <v>8746297</v>
      </c>
      <c r="AJ12" s="86"/>
      <c r="AK12" s="149">
        <v>87.56</v>
      </c>
      <c r="AL12" s="148"/>
    </row>
    <row r="13" spans="1:38" s="87" customFormat="1" ht="12.75" customHeight="1">
      <c r="B13" s="157">
        <v>6</v>
      </c>
      <c r="C13" s="156"/>
      <c r="D13" s="152">
        <v>99852</v>
      </c>
      <c r="E13" s="153"/>
      <c r="F13" s="155">
        <v>36</v>
      </c>
      <c r="G13" s="153"/>
      <c r="H13" s="154">
        <v>0.99963999999999997</v>
      </c>
      <c r="I13" s="153"/>
      <c r="J13" s="154">
        <v>3.6000000000000002E-4</v>
      </c>
      <c r="K13" s="153"/>
      <c r="L13" s="154">
        <v>1E-3</v>
      </c>
      <c r="M13" s="153"/>
      <c r="N13" s="152">
        <v>49916</v>
      </c>
      <c r="O13" s="151"/>
      <c r="P13" s="150">
        <v>8106172</v>
      </c>
      <c r="Q13" s="86"/>
      <c r="R13" s="149">
        <v>81.180000000000007</v>
      </c>
      <c r="S13" s="148"/>
      <c r="U13" s="157">
        <v>6</v>
      </c>
      <c r="V13" s="156"/>
      <c r="W13" s="152">
        <v>99861</v>
      </c>
      <c r="X13" s="153"/>
      <c r="Y13" s="155">
        <v>33</v>
      </c>
      <c r="Z13" s="153"/>
      <c r="AA13" s="154">
        <v>0.99966999999999995</v>
      </c>
      <c r="AB13" s="153"/>
      <c r="AC13" s="154">
        <v>3.3E-4</v>
      </c>
      <c r="AD13" s="153"/>
      <c r="AE13" s="154">
        <v>9.3000000000000005E-4</v>
      </c>
      <c r="AF13" s="153"/>
      <c r="AG13" s="152">
        <v>49921</v>
      </c>
      <c r="AH13" s="151"/>
      <c r="AI13" s="150">
        <v>8721328</v>
      </c>
      <c r="AJ13" s="86"/>
      <c r="AK13" s="149">
        <v>87.33</v>
      </c>
      <c r="AL13" s="148"/>
    </row>
    <row r="14" spans="1:38" s="87" customFormat="1" ht="7.5" customHeight="1">
      <c r="B14" s="157"/>
      <c r="C14" s="156"/>
      <c r="D14" s="152"/>
      <c r="E14" s="153"/>
      <c r="F14" s="155"/>
      <c r="G14" s="153"/>
      <c r="H14" s="154"/>
      <c r="I14" s="153"/>
      <c r="J14" s="154"/>
      <c r="K14" s="153"/>
      <c r="L14" s="154"/>
      <c r="M14" s="153"/>
      <c r="N14" s="152"/>
      <c r="O14" s="151"/>
      <c r="P14" s="150"/>
      <c r="Q14" s="86"/>
      <c r="R14" s="149"/>
      <c r="S14" s="148"/>
      <c r="U14" s="157"/>
      <c r="V14" s="156"/>
      <c r="W14" s="152"/>
      <c r="X14" s="153"/>
      <c r="Y14" s="155"/>
      <c r="Z14" s="153"/>
      <c r="AA14" s="154"/>
      <c r="AB14" s="153"/>
      <c r="AC14" s="154"/>
      <c r="AD14" s="153"/>
      <c r="AE14" s="154"/>
      <c r="AF14" s="153"/>
      <c r="AG14" s="152"/>
      <c r="AH14" s="151"/>
      <c r="AI14" s="150"/>
      <c r="AJ14" s="86"/>
      <c r="AK14" s="149"/>
      <c r="AL14" s="148"/>
    </row>
    <row r="15" spans="1:38" s="87" customFormat="1" ht="12.75" customHeight="1">
      <c r="B15" s="157">
        <v>0</v>
      </c>
      <c r="C15" s="156" t="s">
        <v>66</v>
      </c>
      <c r="D15" s="152">
        <v>100000</v>
      </c>
      <c r="E15" s="153"/>
      <c r="F15" s="155">
        <v>184</v>
      </c>
      <c r="G15" s="153"/>
      <c r="H15" s="154">
        <v>0.99816000000000005</v>
      </c>
      <c r="I15" s="153"/>
      <c r="J15" s="154">
        <v>1.8400000000000001E-3</v>
      </c>
      <c r="K15" s="153"/>
      <c r="L15" s="154">
        <v>7.1809999999999999E-2</v>
      </c>
      <c r="M15" s="153"/>
      <c r="N15" s="152">
        <v>99860</v>
      </c>
      <c r="O15" s="151"/>
      <c r="P15" s="150">
        <v>8156116</v>
      </c>
      <c r="Q15" s="86"/>
      <c r="R15" s="149">
        <v>81.56</v>
      </c>
      <c r="S15" s="148"/>
      <c r="U15" s="157">
        <v>0</v>
      </c>
      <c r="V15" s="156" t="s">
        <v>66</v>
      </c>
      <c r="W15" s="152">
        <v>100000</v>
      </c>
      <c r="X15" s="153"/>
      <c r="Y15" s="155">
        <v>172</v>
      </c>
      <c r="Z15" s="153"/>
      <c r="AA15" s="154">
        <v>0.99827999999999995</v>
      </c>
      <c r="AB15" s="153"/>
      <c r="AC15" s="154">
        <v>1.72E-3</v>
      </c>
      <c r="AD15" s="153"/>
      <c r="AE15" s="154">
        <v>6.3619999999999996E-2</v>
      </c>
      <c r="AF15" s="153"/>
      <c r="AG15" s="152">
        <v>99868</v>
      </c>
      <c r="AH15" s="151"/>
      <c r="AI15" s="150">
        <v>8771274</v>
      </c>
      <c r="AJ15" s="86"/>
      <c r="AK15" s="149">
        <v>87.71</v>
      </c>
      <c r="AL15" s="148"/>
    </row>
    <row r="16" spans="1:38" s="87" customFormat="1" ht="12.75" customHeight="1">
      <c r="B16" s="157">
        <v>1</v>
      </c>
      <c r="C16" s="156"/>
      <c r="D16" s="152">
        <v>99816</v>
      </c>
      <c r="E16" s="153"/>
      <c r="F16" s="155">
        <v>24</v>
      </c>
      <c r="G16" s="153"/>
      <c r="H16" s="154">
        <v>0.99975999999999998</v>
      </c>
      <c r="I16" s="153"/>
      <c r="J16" s="154">
        <v>2.4000000000000001E-4</v>
      </c>
      <c r="K16" s="153"/>
      <c r="L16" s="154">
        <v>4.8000000000000001E-4</v>
      </c>
      <c r="M16" s="153"/>
      <c r="N16" s="152">
        <v>99801</v>
      </c>
      <c r="O16" s="151"/>
      <c r="P16" s="150">
        <v>8056256</v>
      </c>
      <c r="Q16" s="86"/>
      <c r="R16" s="149">
        <v>80.709999999999994</v>
      </c>
      <c r="S16" s="148"/>
      <c r="U16" s="157">
        <v>1</v>
      </c>
      <c r="V16" s="156"/>
      <c r="W16" s="152">
        <v>99828</v>
      </c>
      <c r="X16" s="153"/>
      <c r="Y16" s="155">
        <v>17</v>
      </c>
      <c r="Z16" s="153"/>
      <c r="AA16" s="154">
        <v>0.99983</v>
      </c>
      <c r="AB16" s="153"/>
      <c r="AC16" s="154">
        <v>1.7000000000000001E-4</v>
      </c>
      <c r="AD16" s="153"/>
      <c r="AE16" s="154">
        <v>4.2000000000000002E-4</v>
      </c>
      <c r="AF16" s="153"/>
      <c r="AG16" s="152">
        <v>99817</v>
      </c>
      <c r="AH16" s="151"/>
      <c r="AI16" s="150">
        <v>8671407</v>
      </c>
      <c r="AJ16" s="86"/>
      <c r="AK16" s="149">
        <v>86.86</v>
      </c>
      <c r="AL16" s="148"/>
    </row>
    <row r="17" spans="2:38" s="87" customFormat="1" ht="12.75" customHeight="1">
      <c r="B17" s="157">
        <v>2</v>
      </c>
      <c r="C17" s="156"/>
      <c r="D17" s="152">
        <v>99792</v>
      </c>
      <c r="E17" s="153"/>
      <c r="F17" s="155">
        <v>17</v>
      </c>
      <c r="G17" s="153"/>
      <c r="H17" s="154">
        <v>0.99983</v>
      </c>
      <c r="I17" s="153"/>
      <c r="J17" s="154">
        <v>1.7000000000000001E-4</v>
      </c>
      <c r="K17" s="153"/>
      <c r="L17" s="154">
        <v>1.3999999999999999E-4</v>
      </c>
      <c r="M17" s="153"/>
      <c r="N17" s="152">
        <v>99784</v>
      </c>
      <c r="O17" s="151"/>
      <c r="P17" s="150">
        <v>7956455</v>
      </c>
      <c r="Q17" s="86"/>
      <c r="R17" s="149">
        <v>79.73</v>
      </c>
      <c r="S17" s="148"/>
      <c r="U17" s="157">
        <v>2</v>
      </c>
      <c r="V17" s="156"/>
      <c r="W17" s="152">
        <v>99811</v>
      </c>
      <c r="X17" s="153"/>
      <c r="Y17" s="155">
        <v>12</v>
      </c>
      <c r="Z17" s="153"/>
      <c r="AA17" s="154">
        <v>0.99987999999999999</v>
      </c>
      <c r="AB17" s="153"/>
      <c r="AC17" s="154">
        <v>1.2E-4</v>
      </c>
      <c r="AD17" s="153"/>
      <c r="AE17" s="154">
        <v>6.9999999999999994E-5</v>
      </c>
      <c r="AF17" s="153"/>
      <c r="AG17" s="152">
        <v>99806</v>
      </c>
      <c r="AH17" s="151"/>
      <c r="AI17" s="150">
        <v>8571590</v>
      </c>
      <c r="AJ17" s="86"/>
      <c r="AK17" s="149">
        <v>85.88</v>
      </c>
      <c r="AL17" s="148"/>
    </row>
    <row r="18" spans="2:38" s="87" customFormat="1" ht="12.75" customHeight="1">
      <c r="B18" s="157">
        <v>3</v>
      </c>
      <c r="C18" s="156"/>
      <c r="D18" s="152">
        <v>99775</v>
      </c>
      <c r="E18" s="153"/>
      <c r="F18" s="155">
        <v>11</v>
      </c>
      <c r="G18" s="153"/>
      <c r="H18" s="154">
        <v>0.99988999999999995</v>
      </c>
      <c r="I18" s="153"/>
      <c r="J18" s="154">
        <v>1.1E-4</v>
      </c>
      <c r="K18" s="153"/>
      <c r="L18" s="154">
        <v>1.3999999999999999E-4</v>
      </c>
      <c r="M18" s="153"/>
      <c r="N18" s="152">
        <v>99769</v>
      </c>
      <c r="O18" s="151"/>
      <c r="P18" s="150">
        <v>7856671</v>
      </c>
      <c r="Q18" s="86"/>
      <c r="R18" s="149">
        <v>78.739999999999995</v>
      </c>
      <c r="S18" s="148"/>
      <c r="U18" s="157">
        <v>3</v>
      </c>
      <c r="V18" s="156"/>
      <c r="W18" s="152">
        <v>99800</v>
      </c>
      <c r="X18" s="153"/>
      <c r="Y18" s="155">
        <v>9</v>
      </c>
      <c r="Z18" s="153"/>
      <c r="AA18" s="154">
        <v>0.99990999999999997</v>
      </c>
      <c r="AB18" s="153"/>
      <c r="AC18" s="154">
        <v>9.0000000000000006E-5</v>
      </c>
      <c r="AD18" s="153"/>
      <c r="AE18" s="154">
        <v>1E-4</v>
      </c>
      <c r="AF18" s="153"/>
      <c r="AG18" s="152">
        <v>99795</v>
      </c>
      <c r="AH18" s="151"/>
      <c r="AI18" s="150">
        <v>8471784</v>
      </c>
      <c r="AJ18" s="86"/>
      <c r="AK18" s="149">
        <v>84.89</v>
      </c>
      <c r="AL18" s="148"/>
    </row>
    <row r="19" spans="2:38" s="87" customFormat="1" ht="12.75" customHeight="1">
      <c r="B19" s="157">
        <v>4</v>
      </c>
      <c r="C19" s="156"/>
      <c r="D19" s="152">
        <v>99764</v>
      </c>
      <c r="E19" s="153"/>
      <c r="F19" s="155">
        <v>8</v>
      </c>
      <c r="G19" s="153"/>
      <c r="H19" s="154">
        <v>0.99992000000000003</v>
      </c>
      <c r="I19" s="153"/>
      <c r="J19" s="154">
        <v>8.0000000000000007E-5</v>
      </c>
      <c r="K19" s="153"/>
      <c r="L19" s="154">
        <v>9.0000000000000006E-5</v>
      </c>
      <c r="M19" s="153"/>
      <c r="N19" s="152">
        <v>99760</v>
      </c>
      <c r="O19" s="151"/>
      <c r="P19" s="150">
        <v>7756902</v>
      </c>
      <c r="Q19" s="86"/>
      <c r="R19" s="149">
        <v>77.75</v>
      </c>
      <c r="S19" s="148"/>
      <c r="U19" s="157">
        <v>4</v>
      </c>
      <c r="V19" s="156"/>
      <c r="W19" s="152">
        <v>99791</v>
      </c>
      <c r="X19" s="153"/>
      <c r="Y19" s="155">
        <v>7</v>
      </c>
      <c r="Z19" s="153"/>
      <c r="AA19" s="154">
        <v>0.99992999999999999</v>
      </c>
      <c r="AB19" s="153"/>
      <c r="AC19" s="154">
        <v>6.9999999999999994E-5</v>
      </c>
      <c r="AD19" s="153"/>
      <c r="AE19" s="154">
        <v>8.0000000000000007E-5</v>
      </c>
      <c r="AF19" s="153"/>
      <c r="AG19" s="152">
        <v>99787</v>
      </c>
      <c r="AH19" s="151"/>
      <c r="AI19" s="150">
        <v>8371988</v>
      </c>
      <c r="AJ19" s="86"/>
      <c r="AK19" s="149">
        <v>83.9</v>
      </c>
      <c r="AL19" s="148"/>
    </row>
    <row r="20" spans="2:38" s="87" customFormat="1" ht="7.5" customHeight="1">
      <c r="B20" s="157"/>
      <c r="C20" s="156"/>
      <c r="D20" s="152"/>
      <c r="E20" s="153"/>
      <c r="F20" s="155"/>
      <c r="G20" s="153"/>
      <c r="H20" s="154"/>
      <c r="I20" s="153"/>
      <c r="J20" s="154"/>
      <c r="K20" s="153"/>
      <c r="L20" s="154"/>
      <c r="M20" s="153"/>
      <c r="N20" s="152"/>
      <c r="O20" s="151"/>
      <c r="P20" s="150"/>
      <c r="Q20" s="86"/>
      <c r="R20" s="149"/>
      <c r="S20" s="148"/>
      <c r="U20" s="157"/>
      <c r="V20" s="156"/>
      <c r="W20" s="152"/>
      <c r="X20" s="153"/>
      <c r="Y20" s="155"/>
      <c r="Z20" s="153"/>
      <c r="AA20" s="154"/>
      <c r="AB20" s="153"/>
      <c r="AC20" s="154"/>
      <c r="AD20" s="153"/>
      <c r="AE20" s="154"/>
      <c r="AF20" s="153"/>
      <c r="AG20" s="152"/>
      <c r="AH20" s="151"/>
      <c r="AI20" s="150"/>
      <c r="AJ20" s="86"/>
      <c r="AK20" s="149"/>
      <c r="AL20" s="148"/>
    </row>
    <row r="21" spans="2:38" s="87" customFormat="1" ht="12.75" customHeight="1">
      <c r="B21" s="157">
        <v>5</v>
      </c>
      <c r="C21" s="156"/>
      <c r="D21" s="152">
        <v>99756</v>
      </c>
      <c r="E21" s="153"/>
      <c r="F21" s="155">
        <v>6</v>
      </c>
      <c r="G21" s="153"/>
      <c r="H21" s="154">
        <v>0.99994000000000005</v>
      </c>
      <c r="I21" s="153"/>
      <c r="J21" s="154">
        <v>6.0000000000000002E-5</v>
      </c>
      <c r="K21" s="153"/>
      <c r="L21" s="154">
        <v>6.9999999999999994E-5</v>
      </c>
      <c r="M21" s="153"/>
      <c r="N21" s="152">
        <v>99753</v>
      </c>
      <c r="O21" s="151"/>
      <c r="P21" s="150">
        <v>7657142</v>
      </c>
      <c r="Q21" s="86"/>
      <c r="R21" s="149">
        <v>76.760000000000005</v>
      </c>
      <c r="S21" s="148"/>
      <c r="U21" s="157">
        <v>5</v>
      </c>
      <c r="V21" s="156"/>
      <c r="W21" s="152">
        <v>99784</v>
      </c>
      <c r="X21" s="153"/>
      <c r="Y21" s="155">
        <v>7</v>
      </c>
      <c r="Z21" s="153"/>
      <c r="AA21" s="154">
        <v>0.99992999999999999</v>
      </c>
      <c r="AB21" s="153"/>
      <c r="AC21" s="154">
        <v>6.9999999999999994E-5</v>
      </c>
      <c r="AD21" s="153"/>
      <c r="AE21" s="154">
        <v>6.9999999999999994E-5</v>
      </c>
      <c r="AF21" s="153"/>
      <c r="AG21" s="152">
        <v>99781</v>
      </c>
      <c r="AH21" s="151"/>
      <c r="AI21" s="150">
        <v>8272201</v>
      </c>
      <c r="AJ21" s="86"/>
      <c r="AK21" s="149">
        <v>82.9</v>
      </c>
      <c r="AL21" s="148"/>
    </row>
    <row r="22" spans="2:38" s="87" customFormat="1" ht="12.75" customHeight="1">
      <c r="B22" s="157">
        <v>6</v>
      </c>
      <c r="C22" s="156"/>
      <c r="D22" s="152">
        <v>99750</v>
      </c>
      <c r="E22" s="153"/>
      <c r="F22" s="155">
        <v>6</v>
      </c>
      <c r="G22" s="153"/>
      <c r="H22" s="154">
        <v>0.99994000000000005</v>
      </c>
      <c r="I22" s="153"/>
      <c r="J22" s="154">
        <v>6.0000000000000002E-5</v>
      </c>
      <c r="K22" s="153"/>
      <c r="L22" s="154">
        <v>6.0000000000000002E-5</v>
      </c>
      <c r="M22" s="153"/>
      <c r="N22" s="152">
        <v>99747</v>
      </c>
      <c r="O22" s="151"/>
      <c r="P22" s="150">
        <v>7557389</v>
      </c>
      <c r="Q22" s="86"/>
      <c r="R22" s="149">
        <v>75.760000000000005</v>
      </c>
      <c r="S22" s="148"/>
      <c r="U22" s="157">
        <v>6</v>
      </c>
      <c r="V22" s="156"/>
      <c r="W22" s="152">
        <v>99777</v>
      </c>
      <c r="X22" s="153"/>
      <c r="Y22" s="155">
        <v>7</v>
      </c>
      <c r="Z22" s="153"/>
      <c r="AA22" s="154">
        <v>0.99992999999999999</v>
      </c>
      <c r="AB22" s="153"/>
      <c r="AC22" s="154">
        <v>6.9999999999999994E-5</v>
      </c>
      <c r="AD22" s="153"/>
      <c r="AE22" s="154">
        <v>6.9999999999999994E-5</v>
      </c>
      <c r="AF22" s="153"/>
      <c r="AG22" s="152">
        <v>99774</v>
      </c>
      <c r="AH22" s="151"/>
      <c r="AI22" s="150">
        <v>8172420</v>
      </c>
      <c r="AJ22" s="86"/>
      <c r="AK22" s="149">
        <v>81.91</v>
      </c>
      <c r="AL22" s="148"/>
    </row>
    <row r="23" spans="2:38" s="87" customFormat="1" ht="12.75" customHeight="1">
      <c r="B23" s="157">
        <v>7</v>
      </c>
      <c r="C23" s="156"/>
      <c r="D23" s="152">
        <v>99744</v>
      </c>
      <c r="E23" s="153"/>
      <c r="F23" s="155">
        <v>5</v>
      </c>
      <c r="G23" s="153"/>
      <c r="H23" s="154">
        <v>0.99995000000000001</v>
      </c>
      <c r="I23" s="153"/>
      <c r="J23" s="154">
        <v>5.0000000000000002E-5</v>
      </c>
      <c r="K23" s="153"/>
      <c r="L23" s="154">
        <v>6.0000000000000002E-5</v>
      </c>
      <c r="M23" s="153"/>
      <c r="N23" s="152">
        <v>99741</v>
      </c>
      <c r="O23" s="151"/>
      <c r="P23" s="150">
        <v>7457642</v>
      </c>
      <c r="Q23" s="86"/>
      <c r="R23" s="149">
        <v>74.77</v>
      </c>
      <c r="S23" s="148"/>
      <c r="U23" s="157">
        <v>7</v>
      </c>
      <c r="V23" s="156"/>
      <c r="W23" s="152">
        <v>99771</v>
      </c>
      <c r="X23" s="153"/>
      <c r="Y23" s="155">
        <v>6</v>
      </c>
      <c r="Z23" s="153"/>
      <c r="AA23" s="154">
        <v>0.99994000000000005</v>
      </c>
      <c r="AB23" s="153"/>
      <c r="AC23" s="154">
        <v>6.0000000000000002E-5</v>
      </c>
      <c r="AD23" s="153"/>
      <c r="AE23" s="154">
        <v>6.0000000000000002E-5</v>
      </c>
      <c r="AF23" s="153"/>
      <c r="AG23" s="152">
        <v>99768</v>
      </c>
      <c r="AH23" s="151"/>
      <c r="AI23" s="150">
        <v>8072646</v>
      </c>
      <c r="AJ23" s="86"/>
      <c r="AK23" s="149">
        <v>80.91</v>
      </c>
      <c r="AL23" s="148"/>
    </row>
    <row r="24" spans="2:38" s="87" customFormat="1" ht="12.75" customHeight="1">
      <c r="B24" s="157">
        <v>8</v>
      </c>
      <c r="C24" s="156"/>
      <c r="D24" s="152">
        <v>99739</v>
      </c>
      <c r="E24" s="153"/>
      <c r="F24" s="155">
        <v>5</v>
      </c>
      <c r="G24" s="153"/>
      <c r="H24" s="154">
        <v>0.99995000000000001</v>
      </c>
      <c r="I24" s="153"/>
      <c r="J24" s="154">
        <v>5.0000000000000002E-5</v>
      </c>
      <c r="K24" s="153"/>
      <c r="L24" s="154">
        <v>5.0000000000000002E-5</v>
      </c>
      <c r="M24" s="153"/>
      <c r="N24" s="152">
        <v>99736</v>
      </c>
      <c r="O24" s="151"/>
      <c r="P24" s="150">
        <v>7357901</v>
      </c>
      <c r="Q24" s="86"/>
      <c r="R24" s="149">
        <v>73.77</v>
      </c>
      <c r="S24" s="148"/>
      <c r="U24" s="157">
        <v>8</v>
      </c>
      <c r="V24" s="156"/>
      <c r="W24" s="152">
        <v>99765</v>
      </c>
      <c r="X24" s="153"/>
      <c r="Y24" s="155">
        <v>6</v>
      </c>
      <c r="Z24" s="153"/>
      <c r="AA24" s="154">
        <v>0.99994000000000005</v>
      </c>
      <c r="AB24" s="153"/>
      <c r="AC24" s="154">
        <v>6.0000000000000002E-5</v>
      </c>
      <c r="AD24" s="153"/>
      <c r="AE24" s="154">
        <v>6.0000000000000002E-5</v>
      </c>
      <c r="AF24" s="153"/>
      <c r="AG24" s="152">
        <v>99762</v>
      </c>
      <c r="AH24" s="151"/>
      <c r="AI24" s="150">
        <v>7972878</v>
      </c>
      <c r="AJ24" s="86"/>
      <c r="AK24" s="149">
        <v>79.92</v>
      </c>
      <c r="AL24" s="148"/>
    </row>
    <row r="25" spans="2:38" s="87" customFormat="1" ht="12.75" customHeight="1">
      <c r="B25" s="157">
        <v>9</v>
      </c>
      <c r="C25" s="156"/>
      <c r="D25" s="152">
        <v>99733</v>
      </c>
      <c r="E25" s="153"/>
      <c r="F25" s="155">
        <v>5</v>
      </c>
      <c r="G25" s="153"/>
      <c r="H25" s="154">
        <v>0.99995000000000001</v>
      </c>
      <c r="I25" s="153"/>
      <c r="J25" s="154">
        <v>5.0000000000000002E-5</v>
      </c>
      <c r="K25" s="153"/>
      <c r="L25" s="154">
        <v>5.0000000000000002E-5</v>
      </c>
      <c r="M25" s="153"/>
      <c r="N25" s="152">
        <v>99731</v>
      </c>
      <c r="O25" s="151"/>
      <c r="P25" s="150">
        <v>7258165</v>
      </c>
      <c r="Q25" s="86"/>
      <c r="R25" s="149">
        <v>72.78</v>
      </c>
      <c r="S25" s="148"/>
      <c r="U25" s="157">
        <v>9</v>
      </c>
      <c r="V25" s="156"/>
      <c r="W25" s="152">
        <v>99759</v>
      </c>
      <c r="X25" s="153"/>
      <c r="Y25" s="155">
        <v>5</v>
      </c>
      <c r="Z25" s="153"/>
      <c r="AA25" s="154">
        <v>0.99995000000000001</v>
      </c>
      <c r="AB25" s="153"/>
      <c r="AC25" s="154">
        <v>5.0000000000000002E-5</v>
      </c>
      <c r="AD25" s="153"/>
      <c r="AE25" s="154">
        <v>6.0000000000000002E-5</v>
      </c>
      <c r="AF25" s="153"/>
      <c r="AG25" s="152">
        <v>99756</v>
      </c>
      <c r="AH25" s="151"/>
      <c r="AI25" s="150">
        <v>7873117</v>
      </c>
      <c r="AJ25" s="86"/>
      <c r="AK25" s="149">
        <v>78.92</v>
      </c>
      <c r="AL25" s="148"/>
    </row>
    <row r="26" spans="2:38" s="87" customFormat="1" ht="7.5" customHeight="1">
      <c r="B26" s="157"/>
      <c r="C26" s="156"/>
      <c r="D26" s="152"/>
      <c r="E26" s="153"/>
      <c r="F26" s="155"/>
      <c r="G26" s="153"/>
      <c r="H26" s="154"/>
      <c r="I26" s="153"/>
      <c r="J26" s="154"/>
      <c r="K26" s="153"/>
      <c r="L26" s="154"/>
      <c r="M26" s="153"/>
      <c r="N26" s="152"/>
      <c r="O26" s="151"/>
      <c r="P26" s="150"/>
      <c r="Q26" s="86"/>
      <c r="R26" s="149"/>
      <c r="S26" s="148"/>
      <c r="U26" s="157"/>
      <c r="V26" s="156"/>
      <c r="W26" s="152"/>
      <c r="X26" s="153"/>
      <c r="Y26" s="155"/>
      <c r="Z26" s="153"/>
      <c r="AA26" s="154"/>
      <c r="AB26" s="153"/>
      <c r="AC26" s="154"/>
      <c r="AD26" s="153"/>
      <c r="AE26" s="154"/>
      <c r="AF26" s="153"/>
      <c r="AG26" s="152"/>
      <c r="AH26" s="151"/>
      <c r="AI26" s="150"/>
      <c r="AJ26" s="86"/>
      <c r="AK26" s="149"/>
      <c r="AL26" s="148"/>
    </row>
    <row r="27" spans="2:38" s="87" customFormat="1" ht="12.75" customHeight="1">
      <c r="B27" s="157">
        <v>10</v>
      </c>
      <c r="C27" s="156"/>
      <c r="D27" s="152">
        <v>99728</v>
      </c>
      <c r="E27" s="153"/>
      <c r="F27" s="155">
        <v>6</v>
      </c>
      <c r="G27" s="153"/>
      <c r="H27" s="154">
        <v>0.99994000000000005</v>
      </c>
      <c r="I27" s="153"/>
      <c r="J27" s="154">
        <v>6.0000000000000002E-5</v>
      </c>
      <c r="K27" s="153"/>
      <c r="L27" s="154">
        <v>6.0000000000000002E-5</v>
      </c>
      <c r="M27" s="153"/>
      <c r="N27" s="152">
        <v>99725</v>
      </c>
      <c r="O27" s="151"/>
      <c r="P27" s="150">
        <v>7158434</v>
      </c>
      <c r="Q27" s="86"/>
      <c r="R27" s="149">
        <v>71.78</v>
      </c>
      <c r="S27" s="148"/>
      <c r="U27" s="157">
        <v>10</v>
      </c>
      <c r="V27" s="156"/>
      <c r="W27" s="152">
        <v>99753</v>
      </c>
      <c r="X27" s="153"/>
      <c r="Y27" s="155">
        <v>5</v>
      </c>
      <c r="Z27" s="153"/>
      <c r="AA27" s="154">
        <v>0.99995000000000001</v>
      </c>
      <c r="AB27" s="153"/>
      <c r="AC27" s="154">
        <v>5.0000000000000002E-5</v>
      </c>
      <c r="AD27" s="153"/>
      <c r="AE27" s="154">
        <v>5.0000000000000002E-5</v>
      </c>
      <c r="AF27" s="153"/>
      <c r="AG27" s="152">
        <v>99751</v>
      </c>
      <c r="AH27" s="151"/>
      <c r="AI27" s="150">
        <v>7773361</v>
      </c>
      <c r="AJ27" s="86"/>
      <c r="AK27" s="149">
        <v>77.930000000000007</v>
      </c>
      <c r="AL27" s="148"/>
    </row>
    <row r="28" spans="2:38" s="87" customFormat="1" ht="12.75" customHeight="1">
      <c r="B28" s="157">
        <v>11</v>
      </c>
      <c r="C28" s="156"/>
      <c r="D28" s="152">
        <v>99722</v>
      </c>
      <c r="E28" s="153"/>
      <c r="F28" s="155">
        <v>7</v>
      </c>
      <c r="G28" s="153"/>
      <c r="H28" s="154">
        <v>0.99992999999999999</v>
      </c>
      <c r="I28" s="153"/>
      <c r="J28" s="154">
        <v>6.9999999999999994E-5</v>
      </c>
      <c r="K28" s="153"/>
      <c r="L28" s="154">
        <v>6.9999999999999994E-5</v>
      </c>
      <c r="M28" s="153"/>
      <c r="N28" s="152">
        <v>99719</v>
      </c>
      <c r="O28" s="151"/>
      <c r="P28" s="150">
        <v>7058709</v>
      </c>
      <c r="Q28" s="86"/>
      <c r="R28" s="149">
        <v>70.78</v>
      </c>
      <c r="S28" s="148"/>
      <c r="U28" s="157">
        <v>11</v>
      </c>
      <c r="V28" s="156"/>
      <c r="W28" s="152">
        <v>99748</v>
      </c>
      <c r="X28" s="153"/>
      <c r="Y28" s="155">
        <v>6</v>
      </c>
      <c r="Z28" s="153"/>
      <c r="AA28" s="154">
        <v>0.99994000000000005</v>
      </c>
      <c r="AB28" s="153"/>
      <c r="AC28" s="154">
        <v>6.0000000000000002E-5</v>
      </c>
      <c r="AD28" s="153"/>
      <c r="AE28" s="154">
        <v>5.0000000000000002E-5</v>
      </c>
      <c r="AF28" s="153"/>
      <c r="AG28" s="152">
        <v>99745</v>
      </c>
      <c r="AH28" s="151"/>
      <c r="AI28" s="150">
        <v>7673610</v>
      </c>
      <c r="AJ28" s="86"/>
      <c r="AK28" s="149">
        <v>76.930000000000007</v>
      </c>
      <c r="AL28" s="148"/>
    </row>
    <row r="29" spans="2:38" s="87" customFormat="1" ht="12.75" customHeight="1">
      <c r="B29" s="157">
        <v>12</v>
      </c>
      <c r="C29" s="156"/>
      <c r="D29" s="152">
        <v>99715</v>
      </c>
      <c r="E29" s="153"/>
      <c r="F29" s="155">
        <v>9</v>
      </c>
      <c r="G29" s="153"/>
      <c r="H29" s="154">
        <v>0.99990999999999997</v>
      </c>
      <c r="I29" s="153"/>
      <c r="J29" s="154">
        <v>9.0000000000000006E-5</v>
      </c>
      <c r="K29" s="153"/>
      <c r="L29" s="154">
        <v>8.0000000000000007E-5</v>
      </c>
      <c r="M29" s="153"/>
      <c r="N29" s="152">
        <v>99711</v>
      </c>
      <c r="O29" s="151"/>
      <c r="P29" s="150">
        <v>6958990</v>
      </c>
      <c r="Q29" s="86"/>
      <c r="R29" s="149">
        <v>69.790000000000006</v>
      </c>
      <c r="S29" s="148"/>
      <c r="U29" s="157">
        <v>12</v>
      </c>
      <c r="V29" s="156"/>
      <c r="W29" s="152">
        <v>99742</v>
      </c>
      <c r="X29" s="153"/>
      <c r="Y29" s="155">
        <v>7</v>
      </c>
      <c r="Z29" s="153"/>
      <c r="AA29" s="154">
        <v>0.99992999999999999</v>
      </c>
      <c r="AB29" s="153"/>
      <c r="AC29" s="154">
        <v>6.9999999999999994E-5</v>
      </c>
      <c r="AD29" s="153"/>
      <c r="AE29" s="154">
        <v>6.0000000000000002E-5</v>
      </c>
      <c r="AF29" s="153"/>
      <c r="AG29" s="152">
        <v>99739</v>
      </c>
      <c r="AH29" s="151"/>
      <c r="AI29" s="150">
        <v>7573865</v>
      </c>
      <c r="AJ29" s="86"/>
      <c r="AK29" s="149">
        <v>75.930000000000007</v>
      </c>
      <c r="AL29" s="148"/>
    </row>
    <row r="30" spans="2:38" s="87" customFormat="1" ht="12.75" customHeight="1">
      <c r="B30" s="157">
        <v>13</v>
      </c>
      <c r="C30" s="156"/>
      <c r="D30" s="152">
        <v>99706</v>
      </c>
      <c r="E30" s="153"/>
      <c r="F30" s="155">
        <v>11</v>
      </c>
      <c r="G30" s="153"/>
      <c r="H30" s="154">
        <v>0.99988999999999995</v>
      </c>
      <c r="I30" s="153"/>
      <c r="J30" s="154">
        <v>1.1E-4</v>
      </c>
      <c r="K30" s="153"/>
      <c r="L30" s="154">
        <v>9.0000000000000006E-5</v>
      </c>
      <c r="M30" s="153"/>
      <c r="N30" s="152">
        <v>99701</v>
      </c>
      <c r="O30" s="151"/>
      <c r="P30" s="150">
        <v>6859280</v>
      </c>
      <c r="Q30" s="86"/>
      <c r="R30" s="149">
        <v>68.790000000000006</v>
      </c>
      <c r="S30" s="148"/>
      <c r="U30" s="157">
        <v>13</v>
      </c>
      <c r="V30" s="156"/>
      <c r="W30" s="152">
        <v>99735</v>
      </c>
      <c r="X30" s="153"/>
      <c r="Y30" s="155">
        <v>8</v>
      </c>
      <c r="Z30" s="153"/>
      <c r="AA30" s="154">
        <v>0.99992000000000003</v>
      </c>
      <c r="AB30" s="153"/>
      <c r="AC30" s="154">
        <v>8.0000000000000007E-5</v>
      </c>
      <c r="AD30" s="153"/>
      <c r="AE30" s="154">
        <v>6.9999999999999994E-5</v>
      </c>
      <c r="AF30" s="153"/>
      <c r="AG30" s="152">
        <v>99731</v>
      </c>
      <c r="AH30" s="151"/>
      <c r="AI30" s="150">
        <v>7474127</v>
      </c>
      <c r="AJ30" s="86"/>
      <c r="AK30" s="149">
        <v>74.94</v>
      </c>
      <c r="AL30" s="148"/>
    </row>
    <row r="31" spans="2:38" s="87" customFormat="1" ht="12.75" customHeight="1">
      <c r="B31" s="157">
        <v>14</v>
      </c>
      <c r="C31" s="156"/>
      <c r="D31" s="152">
        <v>99696</v>
      </c>
      <c r="E31" s="153"/>
      <c r="F31" s="155">
        <v>14</v>
      </c>
      <c r="G31" s="153"/>
      <c r="H31" s="154">
        <v>0.99985999999999997</v>
      </c>
      <c r="I31" s="153"/>
      <c r="J31" s="154">
        <v>1.3999999999999999E-4</v>
      </c>
      <c r="K31" s="153"/>
      <c r="L31" s="154">
        <v>1.2E-4</v>
      </c>
      <c r="M31" s="153"/>
      <c r="N31" s="152">
        <v>99689</v>
      </c>
      <c r="O31" s="151"/>
      <c r="P31" s="150">
        <v>6759579</v>
      </c>
      <c r="Q31" s="86"/>
      <c r="R31" s="149">
        <v>67.8</v>
      </c>
      <c r="S31" s="148"/>
      <c r="U31" s="157">
        <v>14</v>
      </c>
      <c r="V31" s="156"/>
      <c r="W31" s="152">
        <v>99727</v>
      </c>
      <c r="X31" s="153"/>
      <c r="Y31" s="155">
        <v>9</v>
      </c>
      <c r="Z31" s="153"/>
      <c r="AA31" s="154">
        <v>0.99990999999999997</v>
      </c>
      <c r="AB31" s="153"/>
      <c r="AC31" s="154">
        <v>9.0000000000000006E-5</v>
      </c>
      <c r="AD31" s="153"/>
      <c r="AE31" s="154">
        <v>8.0000000000000007E-5</v>
      </c>
      <c r="AF31" s="153"/>
      <c r="AG31" s="152">
        <v>99723</v>
      </c>
      <c r="AH31" s="151"/>
      <c r="AI31" s="150">
        <v>7374395</v>
      </c>
      <c r="AJ31" s="86"/>
      <c r="AK31" s="149">
        <v>73.95</v>
      </c>
      <c r="AL31" s="148"/>
    </row>
    <row r="32" spans="2:38" s="87" customFormat="1" ht="7.5" customHeight="1">
      <c r="B32" s="157"/>
      <c r="C32" s="156"/>
      <c r="D32" s="152"/>
      <c r="E32" s="153"/>
      <c r="F32" s="155"/>
      <c r="G32" s="153"/>
      <c r="H32" s="154"/>
      <c r="I32" s="153"/>
      <c r="J32" s="154"/>
      <c r="K32" s="153"/>
      <c r="L32" s="154"/>
      <c r="M32" s="153"/>
      <c r="N32" s="152"/>
      <c r="O32" s="151"/>
      <c r="P32" s="150"/>
      <c r="Q32" s="86"/>
      <c r="R32" s="149"/>
      <c r="S32" s="148"/>
      <c r="U32" s="157"/>
      <c r="V32" s="156"/>
      <c r="W32" s="152"/>
      <c r="X32" s="153"/>
      <c r="Y32" s="155"/>
      <c r="Z32" s="153"/>
      <c r="AA32" s="154"/>
      <c r="AB32" s="153"/>
      <c r="AC32" s="154"/>
      <c r="AD32" s="153"/>
      <c r="AE32" s="154"/>
      <c r="AF32" s="153"/>
      <c r="AG32" s="152"/>
      <c r="AH32" s="151"/>
      <c r="AI32" s="150"/>
      <c r="AJ32" s="86"/>
      <c r="AK32" s="149"/>
      <c r="AL32" s="148"/>
    </row>
    <row r="33" spans="2:38" s="87" customFormat="1" ht="12.75" customHeight="1">
      <c r="B33" s="157">
        <v>15</v>
      </c>
      <c r="C33" s="156"/>
      <c r="D33" s="152">
        <v>99682</v>
      </c>
      <c r="E33" s="153"/>
      <c r="F33" s="155">
        <v>17</v>
      </c>
      <c r="G33" s="153"/>
      <c r="H33" s="154">
        <v>0.99982000000000004</v>
      </c>
      <c r="I33" s="153"/>
      <c r="J33" s="154">
        <v>1.8000000000000001E-4</v>
      </c>
      <c r="K33" s="153"/>
      <c r="L33" s="154">
        <v>1.4999999999999999E-4</v>
      </c>
      <c r="M33" s="153"/>
      <c r="N33" s="152">
        <v>99674</v>
      </c>
      <c r="O33" s="151"/>
      <c r="P33" s="150">
        <v>6659889</v>
      </c>
      <c r="Q33" s="86"/>
      <c r="R33" s="149">
        <v>66.81</v>
      </c>
      <c r="S33" s="148"/>
      <c r="U33" s="157">
        <v>15</v>
      </c>
      <c r="V33" s="156"/>
      <c r="W33" s="152">
        <v>99719</v>
      </c>
      <c r="X33" s="153"/>
      <c r="Y33" s="155">
        <v>11</v>
      </c>
      <c r="Z33" s="153"/>
      <c r="AA33" s="154">
        <v>0.99988999999999995</v>
      </c>
      <c r="AB33" s="153"/>
      <c r="AC33" s="154">
        <v>1.1E-4</v>
      </c>
      <c r="AD33" s="153"/>
      <c r="AE33" s="154">
        <v>1E-4</v>
      </c>
      <c r="AF33" s="153"/>
      <c r="AG33" s="152">
        <v>99713</v>
      </c>
      <c r="AH33" s="151"/>
      <c r="AI33" s="150">
        <v>7274672</v>
      </c>
      <c r="AJ33" s="86"/>
      <c r="AK33" s="149">
        <v>72.95</v>
      </c>
      <c r="AL33" s="148"/>
    </row>
    <row r="34" spans="2:38" s="87" customFormat="1" ht="12.75" customHeight="1">
      <c r="B34" s="157">
        <v>16</v>
      </c>
      <c r="C34" s="156"/>
      <c r="D34" s="152">
        <v>99664</v>
      </c>
      <c r="E34" s="153"/>
      <c r="F34" s="155">
        <v>22</v>
      </c>
      <c r="G34" s="153"/>
      <c r="H34" s="154">
        <v>0.99978</v>
      </c>
      <c r="I34" s="153"/>
      <c r="J34" s="154">
        <v>2.2000000000000001E-4</v>
      </c>
      <c r="K34" s="153"/>
      <c r="L34" s="154">
        <v>2.0000000000000001E-4</v>
      </c>
      <c r="M34" s="153"/>
      <c r="N34" s="152">
        <v>99654</v>
      </c>
      <c r="O34" s="151"/>
      <c r="P34" s="150">
        <v>6560216</v>
      </c>
      <c r="Q34" s="86"/>
      <c r="R34" s="149">
        <v>65.819999999999993</v>
      </c>
      <c r="S34" s="148"/>
      <c r="U34" s="157">
        <v>16</v>
      </c>
      <c r="V34" s="156"/>
      <c r="W34" s="152">
        <v>99707</v>
      </c>
      <c r="X34" s="153"/>
      <c r="Y34" s="155">
        <v>14</v>
      </c>
      <c r="Z34" s="153"/>
      <c r="AA34" s="154">
        <v>0.99985999999999997</v>
      </c>
      <c r="AB34" s="153"/>
      <c r="AC34" s="154">
        <v>1.3999999999999999E-4</v>
      </c>
      <c r="AD34" s="153"/>
      <c r="AE34" s="154">
        <v>1.2999999999999999E-4</v>
      </c>
      <c r="AF34" s="153"/>
      <c r="AG34" s="152">
        <v>99700</v>
      </c>
      <c r="AH34" s="151"/>
      <c r="AI34" s="150">
        <v>7174959</v>
      </c>
      <c r="AJ34" s="86"/>
      <c r="AK34" s="149">
        <v>71.959999999999994</v>
      </c>
      <c r="AL34" s="148"/>
    </row>
    <row r="35" spans="2:38" s="87" customFormat="1" ht="12.75" customHeight="1">
      <c r="B35" s="157">
        <v>17</v>
      </c>
      <c r="C35" s="156"/>
      <c r="D35" s="152">
        <v>99642</v>
      </c>
      <c r="E35" s="153"/>
      <c r="F35" s="155">
        <v>28</v>
      </c>
      <c r="G35" s="153"/>
      <c r="H35" s="154">
        <v>0.99972000000000005</v>
      </c>
      <c r="I35" s="153"/>
      <c r="J35" s="154">
        <v>2.7999999999999998E-4</v>
      </c>
      <c r="K35" s="153"/>
      <c r="L35" s="154">
        <v>2.5000000000000001E-4</v>
      </c>
      <c r="M35" s="153"/>
      <c r="N35" s="152">
        <v>99629</v>
      </c>
      <c r="O35" s="151"/>
      <c r="P35" s="150">
        <v>6460562</v>
      </c>
      <c r="Q35" s="86"/>
      <c r="R35" s="149">
        <v>64.84</v>
      </c>
      <c r="S35" s="148"/>
      <c r="U35" s="157">
        <v>17</v>
      </c>
      <c r="V35" s="156"/>
      <c r="W35" s="152">
        <v>99693</v>
      </c>
      <c r="X35" s="153"/>
      <c r="Y35" s="155">
        <v>17</v>
      </c>
      <c r="Z35" s="153"/>
      <c r="AA35" s="154">
        <v>0.99983</v>
      </c>
      <c r="AB35" s="153"/>
      <c r="AC35" s="154">
        <v>1.7000000000000001E-4</v>
      </c>
      <c r="AD35" s="153"/>
      <c r="AE35" s="154">
        <v>1.6000000000000001E-4</v>
      </c>
      <c r="AF35" s="153"/>
      <c r="AG35" s="152">
        <v>99685</v>
      </c>
      <c r="AH35" s="151"/>
      <c r="AI35" s="150">
        <v>7075258</v>
      </c>
      <c r="AJ35" s="86"/>
      <c r="AK35" s="149">
        <v>70.97</v>
      </c>
      <c r="AL35" s="148"/>
    </row>
    <row r="36" spans="2:38" s="87" customFormat="1" ht="12.75" customHeight="1">
      <c r="B36" s="157">
        <v>18</v>
      </c>
      <c r="C36" s="156"/>
      <c r="D36" s="152">
        <v>99615</v>
      </c>
      <c r="E36" s="153"/>
      <c r="F36" s="155">
        <v>32</v>
      </c>
      <c r="G36" s="153"/>
      <c r="H36" s="154">
        <v>0.99966999999999995</v>
      </c>
      <c r="I36" s="153"/>
      <c r="J36" s="154">
        <v>3.3E-4</v>
      </c>
      <c r="K36" s="153"/>
      <c r="L36" s="154">
        <v>2.9999999999999997E-4</v>
      </c>
      <c r="M36" s="153"/>
      <c r="N36" s="152">
        <v>99599</v>
      </c>
      <c r="O36" s="151"/>
      <c r="P36" s="150">
        <v>6360933</v>
      </c>
      <c r="Q36" s="86"/>
      <c r="R36" s="149">
        <v>63.86</v>
      </c>
      <c r="S36" s="148"/>
      <c r="U36" s="157">
        <v>18</v>
      </c>
      <c r="V36" s="156"/>
      <c r="W36" s="152">
        <v>99676</v>
      </c>
      <c r="X36" s="153"/>
      <c r="Y36" s="155">
        <v>19</v>
      </c>
      <c r="Z36" s="153"/>
      <c r="AA36" s="154">
        <v>0.99980999999999998</v>
      </c>
      <c r="AB36" s="153"/>
      <c r="AC36" s="154">
        <v>1.9000000000000001E-4</v>
      </c>
      <c r="AD36" s="153"/>
      <c r="AE36" s="154">
        <v>1.8000000000000001E-4</v>
      </c>
      <c r="AF36" s="153"/>
      <c r="AG36" s="152">
        <v>99667</v>
      </c>
      <c r="AH36" s="151"/>
      <c r="AI36" s="150">
        <v>6975574</v>
      </c>
      <c r="AJ36" s="86"/>
      <c r="AK36" s="149">
        <v>69.98</v>
      </c>
      <c r="AL36" s="148"/>
    </row>
    <row r="37" spans="2:38" s="87" customFormat="1" ht="12.75" customHeight="1">
      <c r="B37" s="157">
        <v>19</v>
      </c>
      <c r="C37" s="156"/>
      <c r="D37" s="152">
        <v>99582</v>
      </c>
      <c r="E37" s="153"/>
      <c r="F37" s="155">
        <v>38</v>
      </c>
      <c r="G37" s="153"/>
      <c r="H37" s="154">
        <v>0.99961999999999995</v>
      </c>
      <c r="I37" s="153"/>
      <c r="J37" s="154">
        <v>3.8000000000000002E-4</v>
      </c>
      <c r="K37" s="153"/>
      <c r="L37" s="154">
        <v>3.5E-4</v>
      </c>
      <c r="M37" s="153"/>
      <c r="N37" s="152">
        <v>99564</v>
      </c>
      <c r="O37" s="151"/>
      <c r="P37" s="150">
        <v>6261335</v>
      </c>
      <c r="Q37" s="86"/>
      <c r="R37" s="149">
        <v>62.88</v>
      </c>
      <c r="S37" s="148"/>
      <c r="U37" s="157">
        <v>19</v>
      </c>
      <c r="V37" s="156"/>
      <c r="W37" s="152">
        <v>99657</v>
      </c>
      <c r="X37" s="153"/>
      <c r="Y37" s="155">
        <v>20</v>
      </c>
      <c r="Z37" s="153"/>
      <c r="AA37" s="154">
        <v>0.99980000000000002</v>
      </c>
      <c r="AB37" s="153"/>
      <c r="AC37" s="154">
        <v>2.0000000000000001E-4</v>
      </c>
      <c r="AD37" s="153"/>
      <c r="AE37" s="154">
        <v>2.0000000000000001E-4</v>
      </c>
      <c r="AF37" s="153"/>
      <c r="AG37" s="152">
        <v>99647</v>
      </c>
      <c r="AH37" s="151"/>
      <c r="AI37" s="150">
        <v>6875907</v>
      </c>
      <c r="AJ37" s="86"/>
      <c r="AK37" s="149">
        <v>69</v>
      </c>
      <c r="AL37" s="148"/>
    </row>
    <row r="38" spans="2:38" s="87" customFormat="1" ht="7.5" customHeight="1">
      <c r="B38" s="157"/>
      <c r="C38" s="156"/>
      <c r="D38" s="152"/>
      <c r="E38" s="153"/>
      <c r="F38" s="155"/>
      <c r="G38" s="153"/>
      <c r="H38" s="154"/>
      <c r="I38" s="153"/>
      <c r="J38" s="154"/>
      <c r="K38" s="153"/>
      <c r="L38" s="154"/>
      <c r="M38" s="153"/>
      <c r="N38" s="152"/>
      <c r="O38" s="151"/>
      <c r="P38" s="150"/>
      <c r="Q38" s="86"/>
      <c r="R38" s="149"/>
      <c r="S38" s="148"/>
      <c r="U38" s="157"/>
      <c r="V38" s="156"/>
      <c r="W38" s="152"/>
      <c r="X38" s="153"/>
      <c r="Y38" s="155"/>
      <c r="Z38" s="153"/>
      <c r="AA38" s="154"/>
      <c r="AB38" s="153"/>
      <c r="AC38" s="154"/>
      <c r="AD38" s="153"/>
      <c r="AE38" s="154"/>
      <c r="AF38" s="153"/>
      <c r="AG38" s="152"/>
      <c r="AH38" s="151"/>
      <c r="AI38" s="150"/>
      <c r="AJ38" s="86"/>
      <c r="AK38" s="149"/>
      <c r="AL38" s="148"/>
    </row>
    <row r="39" spans="2:38" s="87" customFormat="1" ht="12.75" customHeight="1">
      <c r="B39" s="157">
        <v>20</v>
      </c>
      <c r="C39" s="156"/>
      <c r="D39" s="152">
        <v>99544</v>
      </c>
      <c r="E39" s="153"/>
      <c r="F39" s="155">
        <v>44</v>
      </c>
      <c r="G39" s="153"/>
      <c r="H39" s="154">
        <v>0.99956</v>
      </c>
      <c r="I39" s="153"/>
      <c r="J39" s="154">
        <v>4.4000000000000002E-4</v>
      </c>
      <c r="K39" s="153"/>
      <c r="L39" s="154">
        <v>4.0999999999999999E-4</v>
      </c>
      <c r="M39" s="153"/>
      <c r="N39" s="152">
        <v>99523</v>
      </c>
      <c r="O39" s="151"/>
      <c r="P39" s="150">
        <v>6161771</v>
      </c>
      <c r="Q39" s="86"/>
      <c r="R39" s="149">
        <v>61.9</v>
      </c>
      <c r="S39" s="148"/>
      <c r="U39" s="157">
        <v>20</v>
      </c>
      <c r="V39" s="156"/>
      <c r="W39" s="152">
        <v>99637</v>
      </c>
      <c r="X39" s="153"/>
      <c r="Y39" s="155">
        <v>22</v>
      </c>
      <c r="Z39" s="153"/>
      <c r="AA39" s="154">
        <v>0.99978</v>
      </c>
      <c r="AB39" s="153"/>
      <c r="AC39" s="154">
        <v>2.2000000000000001E-4</v>
      </c>
      <c r="AD39" s="153"/>
      <c r="AE39" s="154">
        <v>2.1000000000000001E-4</v>
      </c>
      <c r="AF39" s="153"/>
      <c r="AG39" s="152">
        <v>99626</v>
      </c>
      <c r="AH39" s="151"/>
      <c r="AI39" s="150">
        <v>6776260</v>
      </c>
      <c r="AJ39" s="86"/>
      <c r="AK39" s="149">
        <v>68.010000000000005</v>
      </c>
      <c r="AL39" s="148"/>
    </row>
    <row r="40" spans="2:38" s="87" customFormat="1" ht="12.75" customHeight="1">
      <c r="B40" s="157">
        <v>21</v>
      </c>
      <c r="C40" s="156"/>
      <c r="D40" s="152">
        <v>99501</v>
      </c>
      <c r="E40" s="153"/>
      <c r="F40" s="155">
        <v>49</v>
      </c>
      <c r="G40" s="153"/>
      <c r="H40" s="154">
        <v>0.99951000000000001</v>
      </c>
      <c r="I40" s="153"/>
      <c r="J40" s="154">
        <v>4.8999999999999998E-4</v>
      </c>
      <c r="K40" s="153"/>
      <c r="L40" s="154">
        <v>4.6999999999999999E-4</v>
      </c>
      <c r="M40" s="153"/>
      <c r="N40" s="152">
        <v>99477</v>
      </c>
      <c r="O40" s="151"/>
      <c r="P40" s="150">
        <v>6062248</v>
      </c>
      <c r="Q40" s="86"/>
      <c r="R40" s="149">
        <v>60.93</v>
      </c>
      <c r="S40" s="148"/>
      <c r="U40" s="157">
        <v>21</v>
      </c>
      <c r="V40" s="156"/>
      <c r="W40" s="152">
        <v>99615</v>
      </c>
      <c r="X40" s="153"/>
      <c r="Y40" s="155">
        <v>23</v>
      </c>
      <c r="Z40" s="153"/>
      <c r="AA40" s="154">
        <v>0.99977000000000005</v>
      </c>
      <c r="AB40" s="153"/>
      <c r="AC40" s="154">
        <v>2.3000000000000001E-4</v>
      </c>
      <c r="AD40" s="153"/>
      <c r="AE40" s="154">
        <v>2.2000000000000001E-4</v>
      </c>
      <c r="AF40" s="153"/>
      <c r="AG40" s="152">
        <v>99604</v>
      </c>
      <c r="AH40" s="151"/>
      <c r="AI40" s="150">
        <v>6676633</v>
      </c>
      <c r="AJ40" s="86"/>
      <c r="AK40" s="149">
        <v>67.02</v>
      </c>
      <c r="AL40" s="148"/>
    </row>
    <row r="41" spans="2:38" s="87" customFormat="1" ht="12.75" customHeight="1">
      <c r="B41" s="157">
        <v>22</v>
      </c>
      <c r="C41" s="156"/>
      <c r="D41" s="152">
        <v>99452</v>
      </c>
      <c r="E41" s="153"/>
      <c r="F41" s="155">
        <v>52</v>
      </c>
      <c r="G41" s="153"/>
      <c r="H41" s="154">
        <v>0.99948000000000004</v>
      </c>
      <c r="I41" s="153"/>
      <c r="J41" s="154">
        <v>5.1999999999999995E-4</v>
      </c>
      <c r="K41" s="153"/>
      <c r="L41" s="154">
        <v>5.1000000000000004E-4</v>
      </c>
      <c r="M41" s="153"/>
      <c r="N41" s="152">
        <v>99426</v>
      </c>
      <c r="O41" s="151"/>
      <c r="P41" s="150">
        <v>5962771</v>
      </c>
      <c r="Q41" s="86"/>
      <c r="R41" s="149">
        <v>59.96</v>
      </c>
      <c r="S41" s="148"/>
      <c r="U41" s="157">
        <v>22</v>
      </c>
      <c r="V41" s="156"/>
      <c r="W41" s="152">
        <v>99593</v>
      </c>
      <c r="X41" s="153"/>
      <c r="Y41" s="155">
        <v>24</v>
      </c>
      <c r="Z41" s="153"/>
      <c r="AA41" s="154">
        <v>0.99975999999999998</v>
      </c>
      <c r="AB41" s="153"/>
      <c r="AC41" s="154">
        <v>2.4000000000000001E-4</v>
      </c>
      <c r="AD41" s="153"/>
      <c r="AE41" s="154">
        <v>2.4000000000000001E-4</v>
      </c>
      <c r="AF41" s="153"/>
      <c r="AG41" s="152">
        <v>99581</v>
      </c>
      <c r="AH41" s="151"/>
      <c r="AI41" s="150">
        <v>6577029</v>
      </c>
      <c r="AJ41" s="86"/>
      <c r="AK41" s="149">
        <v>66.040000000000006</v>
      </c>
      <c r="AL41" s="148"/>
    </row>
    <row r="42" spans="2:38" s="87" customFormat="1" ht="12.75" customHeight="1">
      <c r="B42" s="157">
        <v>23</v>
      </c>
      <c r="C42" s="156"/>
      <c r="D42" s="152">
        <v>99400</v>
      </c>
      <c r="E42" s="153"/>
      <c r="F42" s="155">
        <v>52</v>
      </c>
      <c r="G42" s="153"/>
      <c r="H42" s="154">
        <v>0.99948000000000004</v>
      </c>
      <c r="I42" s="153"/>
      <c r="J42" s="154">
        <v>5.1999999999999995E-4</v>
      </c>
      <c r="K42" s="153"/>
      <c r="L42" s="154">
        <v>5.2999999999999998E-4</v>
      </c>
      <c r="M42" s="153"/>
      <c r="N42" s="152">
        <v>99374</v>
      </c>
      <c r="O42" s="151"/>
      <c r="P42" s="150">
        <v>5863346</v>
      </c>
      <c r="Q42" s="86"/>
      <c r="R42" s="149">
        <v>58.99</v>
      </c>
      <c r="S42" s="148"/>
      <c r="U42" s="157">
        <v>23</v>
      </c>
      <c r="V42" s="156"/>
      <c r="W42" s="152">
        <v>99569</v>
      </c>
      <c r="X42" s="153"/>
      <c r="Y42" s="155">
        <v>25</v>
      </c>
      <c r="Z42" s="153"/>
      <c r="AA42" s="154">
        <v>0.99975000000000003</v>
      </c>
      <c r="AB42" s="153"/>
      <c r="AC42" s="154">
        <v>2.5000000000000001E-4</v>
      </c>
      <c r="AD42" s="153"/>
      <c r="AE42" s="154">
        <v>2.5000000000000001E-4</v>
      </c>
      <c r="AF42" s="153"/>
      <c r="AG42" s="152">
        <v>99556</v>
      </c>
      <c r="AH42" s="151"/>
      <c r="AI42" s="150">
        <v>6477449</v>
      </c>
      <c r="AJ42" s="86"/>
      <c r="AK42" s="149">
        <v>65.06</v>
      </c>
      <c r="AL42" s="148"/>
    </row>
    <row r="43" spans="2:38" s="87" customFormat="1" ht="12.75" customHeight="1">
      <c r="B43" s="157">
        <v>24</v>
      </c>
      <c r="C43" s="156"/>
      <c r="D43" s="152">
        <v>99348</v>
      </c>
      <c r="E43" s="153"/>
      <c r="F43" s="155">
        <v>50</v>
      </c>
      <c r="G43" s="153"/>
      <c r="H43" s="154">
        <v>0.99948999999999999</v>
      </c>
      <c r="I43" s="153"/>
      <c r="J43" s="154">
        <v>5.1000000000000004E-4</v>
      </c>
      <c r="K43" s="153"/>
      <c r="L43" s="154">
        <v>5.1999999999999995E-4</v>
      </c>
      <c r="M43" s="153"/>
      <c r="N43" s="152">
        <v>99322</v>
      </c>
      <c r="O43" s="151"/>
      <c r="P43" s="150">
        <v>5763972</v>
      </c>
      <c r="Q43" s="86"/>
      <c r="R43" s="149">
        <v>58.02</v>
      </c>
      <c r="S43" s="148"/>
      <c r="U43" s="157">
        <v>24</v>
      </c>
      <c r="V43" s="156"/>
      <c r="W43" s="152">
        <v>99544</v>
      </c>
      <c r="X43" s="153"/>
      <c r="Y43" s="155">
        <v>25</v>
      </c>
      <c r="Z43" s="153"/>
      <c r="AA43" s="154">
        <v>0.99975000000000003</v>
      </c>
      <c r="AB43" s="153"/>
      <c r="AC43" s="154">
        <v>2.5000000000000001E-4</v>
      </c>
      <c r="AD43" s="153"/>
      <c r="AE43" s="154">
        <v>2.5000000000000001E-4</v>
      </c>
      <c r="AF43" s="153"/>
      <c r="AG43" s="152">
        <v>99531</v>
      </c>
      <c r="AH43" s="151"/>
      <c r="AI43" s="150">
        <v>6377893</v>
      </c>
      <c r="AJ43" s="86"/>
      <c r="AK43" s="149">
        <v>64.069999999999993</v>
      </c>
      <c r="AL43" s="148"/>
    </row>
    <row r="44" spans="2:38" s="87" customFormat="1" ht="7.5" customHeight="1">
      <c r="B44" s="157"/>
      <c r="C44" s="156"/>
      <c r="D44" s="152"/>
      <c r="E44" s="153"/>
      <c r="F44" s="155"/>
      <c r="G44" s="153"/>
      <c r="H44" s="154"/>
      <c r="I44" s="153"/>
      <c r="J44" s="154"/>
      <c r="K44" s="153"/>
      <c r="L44" s="154"/>
      <c r="M44" s="153"/>
      <c r="N44" s="152"/>
      <c r="O44" s="151"/>
      <c r="P44" s="150"/>
      <c r="Q44" s="86"/>
      <c r="R44" s="149"/>
      <c r="S44" s="148"/>
      <c r="U44" s="157"/>
      <c r="V44" s="156"/>
      <c r="W44" s="152"/>
      <c r="X44" s="153"/>
      <c r="Y44" s="155"/>
      <c r="Z44" s="153"/>
      <c r="AA44" s="154"/>
      <c r="AB44" s="153"/>
      <c r="AC44" s="154"/>
      <c r="AD44" s="153"/>
      <c r="AE44" s="154"/>
      <c r="AF44" s="153"/>
      <c r="AG44" s="152"/>
      <c r="AH44" s="151"/>
      <c r="AI44" s="150"/>
      <c r="AJ44" s="86"/>
      <c r="AK44" s="149"/>
      <c r="AL44" s="148"/>
    </row>
    <row r="45" spans="2:38" s="87" customFormat="1" ht="12.75" customHeight="1">
      <c r="B45" s="157">
        <v>25</v>
      </c>
      <c r="C45" s="156"/>
      <c r="D45" s="152">
        <v>99297</v>
      </c>
      <c r="E45" s="153"/>
      <c r="F45" s="155">
        <v>49</v>
      </c>
      <c r="G45" s="153"/>
      <c r="H45" s="154">
        <v>0.99951000000000001</v>
      </c>
      <c r="I45" s="153"/>
      <c r="J45" s="154">
        <v>4.8999999999999998E-4</v>
      </c>
      <c r="K45" s="153"/>
      <c r="L45" s="154">
        <v>5.0000000000000001E-4</v>
      </c>
      <c r="M45" s="153"/>
      <c r="N45" s="152">
        <v>99273</v>
      </c>
      <c r="O45" s="151"/>
      <c r="P45" s="150">
        <v>5664649</v>
      </c>
      <c r="Q45" s="86"/>
      <c r="R45" s="149">
        <v>57.05</v>
      </c>
      <c r="S45" s="148"/>
      <c r="U45" s="157">
        <v>25</v>
      </c>
      <c r="V45" s="156"/>
      <c r="W45" s="152">
        <v>99519</v>
      </c>
      <c r="X45" s="153"/>
      <c r="Y45" s="155">
        <v>25</v>
      </c>
      <c r="Z45" s="153"/>
      <c r="AA45" s="154">
        <v>0.99975000000000003</v>
      </c>
      <c r="AB45" s="153"/>
      <c r="AC45" s="154">
        <v>2.5000000000000001E-4</v>
      </c>
      <c r="AD45" s="153"/>
      <c r="AE45" s="154">
        <v>2.5000000000000001E-4</v>
      </c>
      <c r="AF45" s="153"/>
      <c r="AG45" s="152">
        <v>99507</v>
      </c>
      <c r="AH45" s="151"/>
      <c r="AI45" s="150">
        <v>6278361</v>
      </c>
      <c r="AJ45" s="86"/>
      <c r="AK45" s="149">
        <v>63.09</v>
      </c>
      <c r="AL45" s="148"/>
    </row>
    <row r="46" spans="2:38" s="87" customFormat="1" ht="12.75" customHeight="1">
      <c r="B46" s="157">
        <v>26</v>
      </c>
      <c r="C46" s="156"/>
      <c r="D46" s="152">
        <v>99248</v>
      </c>
      <c r="E46" s="153"/>
      <c r="F46" s="155">
        <v>48</v>
      </c>
      <c r="G46" s="153"/>
      <c r="H46" s="154">
        <v>0.99951000000000001</v>
      </c>
      <c r="I46" s="153"/>
      <c r="J46" s="154">
        <v>4.8999999999999998E-4</v>
      </c>
      <c r="K46" s="153"/>
      <c r="L46" s="154">
        <v>4.8999999999999998E-4</v>
      </c>
      <c r="M46" s="153"/>
      <c r="N46" s="152">
        <v>99224</v>
      </c>
      <c r="O46" s="151"/>
      <c r="P46" s="150">
        <v>5565377</v>
      </c>
      <c r="Q46" s="86"/>
      <c r="R46" s="149">
        <v>56.08</v>
      </c>
      <c r="S46" s="148"/>
      <c r="U46" s="157">
        <v>26</v>
      </c>
      <c r="V46" s="156"/>
      <c r="W46" s="152">
        <v>99494</v>
      </c>
      <c r="X46" s="153"/>
      <c r="Y46" s="155">
        <v>25</v>
      </c>
      <c r="Z46" s="153"/>
      <c r="AA46" s="154">
        <v>0.99975000000000003</v>
      </c>
      <c r="AB46" s="153"/>
      <c r="AC46" s="154">
        <v>2.5000000000000001E-4</v>
      </c>
      <c r="AD46" s="153"/>
      <c r="AE46" s="154">
        <v>2.5000000000000001E-4</v>
      </c>
      <c r="AF46" s="153"/>
      <c r="AG46" s="152">
        <v>99481</v>
      </c>
      <c r="AH46" s="151"/>
      <c r="AI46" s="150">
        <v>6178855</v>
      </c>
      <c r="AJ46" s="86"/>
      <c r="AK46" s="149">
        <v>62.1</v>
      </c>
      <c r="AL46" s="148"/>
    </row>
    <row r="47" spans="2:38" s="87" customFormat="1" ht="12.75" customHeight="1">
      <c r="B47" s="157">
        <v>27</v>
      </c>
      <c r="C47" s="156"/>
      <c r="D47" s="152">
        <v>99200</v>
      </c>
      <c r="E47" s="153"/>
      <c r="F47" s="155">
        <v>48</v>
      </c>
      <c r="G47" s="153"/>
      <c r="H47" s="154">
        <v>0.99951000000000001</v>
      </c>
      <c r="I47" s="153"/>
      <c r="J47" s="154">
        <v>4.8999999999999998E-4</v>
      </c>
      <c r="K47" s="153"/>
      <c r="L47" s="154">
        <v>4.8999999999999998E-4</v>
      </c>
      <c r="M47" s="153"/>
      <c r="N47" s="152">
        <v>99176</v>
      </c>
      <c r="O47" s="151"/>
      <c r="P47" s="150">
        <v>5466152</v>
      </c>
      <c r="Q47" s="86"/>
      <c r="R47" s="149">
        <v>55.1</v>
      </c>
      <c r="S47" s="148"/>
      <c r="U47" s="157">
        <v>27</v>
      </c>
      <c r="V47" s="156"/>
      <c r="W47" s="152">
        <v>99469</v>
      </c>
      <c r="X47" s="153"/>
      <c r="Y47" s="155">
        <v>26</v>
      </c>
      <c r="Z47" s="153"/>
      <c r="AA47" s="154">
        <v>0.99973999999999996</v>
      </c>
      <c r="AB47" s="153"/>
      <c r="AC47" s="154">
        <v>2.5999999999999998E-4</v>
      </c>
      <c r="AD47" s="153"/>
      <c r="AE47" s="154">
        <v>2.5999999999999998E-4</v>
      </c>
      <c r="AF47" s="153"/>
      <c r="AG47" s="152">
        <v>99456</v>
      </c>
      <c r="AH47" s="151"/>
      <c r="AI47" s="150">
        <v>6079373</v>
      </c>
      <c r="AJ47" s="86"/>
      <c r="AK47" s="149">
        <v>61.12</v>
      </c>
      <c r="AL47" s="148"/>
    </row>
    <row r="48" spans="2:38" s="87" customFormat="1" ht="12.75" customHeight="1">
      <c r="B48" s="157">
        <v>28</v>
      </c>
      <c r="C48" s="156"/>
      <c r="D48" s="152">
        <v>99152</v>
      </c>
      <c r="E48" s="153"/>
      <c r="F48" s="155">
        <v>49</v>
      </c>
      <c r="G48" s="153"/>
      <c r="H48" s="154">
        <v>0.99951000000000001</v>
      </c>
      <c r="I48" s="153"/>
      <c r="J48" s="154">
        <v>4.8999999999999998E-4</v>
      </c>
      <c r="K48" s="153"/>
      <c r="L48" s="154">
        <v>4.8999999999999998E-4</v>
      </c>
      <c r="M48" s="153"/>
      <c r="N48" s="152">
        <v>99128</v>
      </c>
      <c r="O48" s="151"/>
      <c r="P48" s="150">
        <v>5366976</v>
      </c>
      <c r="Q48" s="86"/>
      <c r="R48" s="149">
        <v>54.13</v>
      </c>
      <c r="S48" s="148"/>
      <c r="U48" s="157">
        <v>28</v>
      </c>
      <c r="V48" s="156"/>
      <c r="W48" s="152">
        <v>99443</v>
      </c>
      <c r="X48" s="153"/>
      <c r="Y48" s="155">
        <v>26</v>
      </c>
      <c r="Z48" s="153"/>
      <c r="AA48" s="154">
        <v>0.99973999999999996</v>
      </c>
      <c r="AB48" s="153"/>
      <c r="AC48" s="154">
        <v>2.5999999999999998E-4</v>
      </c>
      <c r="AD48" s="153"/>
      <c r="AE48" s="154">
        <v>2.5999999999999998E-4</v>
      </c>
      <c r="AF48" s="153"/>
      <c r="AG48" s="152">
        <v>99430</v>
      </c>
      <c r="AH48" s="151"/>
      <c r="AI48" s="150">
        <v>5979917</v>
      </c>
      <c r="AJ48" s="86"/>
      <c r="AK48" s="149">
        <v>60.13</v>
      </c>
      <c r="AL48" s="148"/>
    </row>
    <row r="49" spans="2:38" s="87" customFormat="1" ht="12.75" customHeight="1">
      <c r="B49" s="157">
        <v>29</v>
      </c>
      <c r="C49" s="156"/>
      <c r="D49" s="152">
        <v>99103</v>
      </c>
      <c r="E49" s="153"/>
      <c r="F49" s="155">
        <v>49</v>
      </c>
      <c r="G49" s="153"/>
      <c r="H49" s="154">
        <v>0.99950000000000006</v>
      </c>
      <c r="I49" s="153"/>
      <c r="J49" s="154">
        <v>5.0000000000000001E-4</v>
      </c>
      <c r="K49" s="153"/>
      <c r="L49" s="154">
        <v>4.8999999999999998E-4</v>
      </c>
      <c r="M49" s="153"/>
      <c r="N49" s="152">
        <v>99079</v>
      </c>
      <c r="O49" s="151"/>
      <c r="P49" s="150">
        <v>5267849</v>
      </c>
      <c r="Q49" s="86"/>
      <c r="R49" s="149">
        <v>53.16</v>
      </c>
      <c r="S49" s="148"/>
      <c r="U49" s="157">
        <v>29</v>
      </c>
      <c r="V49" s="156"/>
      <c r="W49" s="152">
        <v>99417</v>
      </c>
      <c r="X49" s="153"/>
      <c r="Y49" s="155">
        <v>27</v>
      </c>
      <c r="Z49" s="153"/>
      <c r="AA49" s="154">
        <v>0.99973000000000001</v>
      </c>
      <c r="AB49" s="153"/>
      <c r="AC49" s="154">
        <v>2.7E-4</v>
      </c>
      <c r="AD49" s="153"/>
      <c r="AE49" s="154">
        <v>2.7E-4</v>
      </c>
      <c r="AF49" s="153"/>
      <c r="AG49" s="152">
        <v>99403</v>
      </c>
      <c r="AH49" s="151"/>
      <c r="AI49" s="150">
        <v>5880487</v>
      </c>
      <c r="AJ49" s="86"/>
      <c r="AK49" s="149">
        <v>59.15</v>
      </c>
      <c r="AL49" s="148"/>
    </row>
    <row r="50" spans="2:38" s="87" customFormat="1" ht="7.5" customHeight="1">
      <c r="B50" s="157"/>
      <c r="C50" s="156"/>
      <c r="D50" s="152"/>
      <c r="E50" s="153"/>
      <c r="F50" s="155"/>
      <c r="G50" s="153"/>
      <c r="H50" s="154"/>
      <c r="I50" s="153"/>
      <c r="J50" s="154"/>
      <c r="K50" s="153"/>
      <c r="L50" s="154"/>
      <c r="M50" s="153"/>
      <c r="N50" s="152"/>
      <c r="O50" s="151"/>
      <c r="P50" s="150"/>
      <c r="Q50" s="86"/>
      <c r="R50" s="149"/>
      <c r="S50" s="148"/>
      <c r="U50" s="157"/>
      <c r="V50" s="156"/>
      <c r="W50" s="152"/>
      <c r="X50" s="153"/>
      <c r="Y50" s="155"/>
      <c r="Z50" s="153"/>
      <c r="AA50" s="154"/>
      <c r="AB50" s="153"/>
      <c r="AC50" s="154"/>
      <c r="AD50" s="153"/>
      <c r="AE50" s="154"/>
      <c r="AF50" s="153"/>
      <c r="AG50" s="152"/>
      <c r="AH50" s="151"/>
      <c r="AI50" s="150"/>
      <c r="AJ50" s="86"/>
      <c r="AK50" s="149"/>
      <c r="AL50" s="148"/>
    </row>
    <row r="51" spans="2:38" s="87" customFormat="1" ht="12.75" customHeight="1">
      <c r="B51" s="157">
        <v>30</v>
      </c>
      <c r="C51" s="156"/>
      <c r="D51" s="152">
        <v>99054</v>
      </c>
      <c r="E51" s="153"/>
      <c r="F51" s="155">
        <v>51</v>
      </c>
      <c r="G51" s="153"/>
      <c r="H51" s="154">
        <v>0.99948000000000004</v>
      </c>
      <c r="I51" s="153"/>
      <c r="J51" s="154">
        <v>5.1999999999999995E-4</v>
      </c>
      <c r="K51" s="153"/>
      <c r="L51" s="154">
        <v>5.0000000000000001E-4</v>
      </c>
      <c r="M51" s="153"/>
      <c r="N51" s="152">
        <v>99028</v>
      </c>
      <c r="O51" s="151"/>
      <c r="P51" s="150">
        <v>5168770</v>
      </c>
      <c r="Q51" s="86"/>
      <c r="R51" s="149">
        <v>52.18</v>
      </c>
      <c r="S51" s="148"/>
      <c r="U51" s="157">
        <v>30</v>
      </c>
      <c r="V51" s="156"/>
      <c r="W51" s="152">
        <v>99390</v>
      </c>
      <c r="X51" s="153"/>
      <c r="Y51" s="155">
        <v>27</v>
      </c>
      <c r="Z51" s="153"/>
      <c r="AA51" s="154">
        <v>0.99973000000000001</v>
      </c>
      <c r="AB51" s="153"/>
      <c r="AC51" s="154">
        <v>2.7E-4</v>
      </c>
      <c r="AD51" s="153"/>
      <c r="AE51" s="154">
        <v>2.7E-4</v>
      </c>
      <c r="AF51" s="153"/>
      <c r="AG51" s="152">
        <v>99376</v>
      </c>
      <c r="AH51" s="151"/>
      <c r="AI51" s="150">
        <v>5781084</v>
      </c>
      <c r="AJ51" s="86"/>
      <c r="AK51" s="149">
        <v>58.17</v>
      </c>
      <c r="AL51" s="148"/>
    </row>
    <row r="52" spans="2:38" s="87" customFormat="1" ht="12.75" customHeight="1">
      <c r="B52" s="157">
        <v>31</v>
      </c>
      <c r="C52" s="156"/>
      <c r="D52" s="152">
        <v>99003</v>
      </c>
      <c r="E52" s="153"/>
      <c r="F52" s="155">
        <v>55</v>
      </c>
      <c r="G52" s="153"/>
      <c r="H52" s="154">
        <v>0.99944999999999995</v>
      </c>
      <c r="I52" s="153"/>
      <c r="J52" s="154">
        <v>5.5000000000000003E-4</v>
      </c>
      <c r="K52" s="153"/>
      <c r="L52" s="154">
        <v>5.2999999999999998E-4</v>
      </c>
      <c r="M52" s="153"/>
      <c r="N52" s="152">
        <v>98976</v>
      </c>
      <c r="O52" s="151"/>
      <c r="P52" s="150">
        <v>5069742</v>
      </c>
      <c r="Q52" s="86"/>
      <c r="R52" s="149">
        <v>51.21</v>
      </c>
      <c r="S52" s="148"/>
      <c r="U52" s="157">
        <v>31</v>
      </c>
      <c r="V52" s="156"/>
      <c r="W52" s="152">
        <v>99363</v>
      </c>
      <c r="X52" s="153"/>
      <c r="Y52" s="155">
        <v>27</v>
      </c>
      <c r="Z52" s="153"/>
      <c r="AA52" s="154">
        <v>0.99973000000000001</v>
      </c>
      <c r="AB52" s="153"/>
      <c r="AC52" s="154">
        <v>2.7E-4</v>
      </c>
      <c r="AD52" s="153"/>
      <c r="AE52" s="154">
        <v>2.7E-4</v>
      </c>
      <c r="AF52" s="153"/>
      <c r="AG52" s="152">
        <v>99349</v>
      </c>
      <c r="AH52" s="151"/>
      <c r="AI52" s="150">
        <v>5681707</v>
      </c>
      <c r="AJ52" s="86"/>
      <c r="AK52" s="149">
        <v>57.18</v>
      </c>
      <c r="AL52" s="148"/>
    </row>
    <row r="53" spans="2:38" s="87" customFormat="1" ht="12.75" customHeight="1">
      <c r="B53" s="157">
        <v>32</v>
      </c>
      <c r="C53" s="156"/>
      <c r="D53" s="152">
        <v>98948</v>
      </c>
      <c r="E53" s="153"/>
      <c r="F53" s="155">
        <v>59</v>
      </c>
      <c r="G53" s="153"/>
      <c r="H53" s="154">
        <v>0.99939999999999996</v>
      </c>
      <c r="I53" s="153"/>
      <c r="J53" s="154">
        <v>5.9999999999999995E-4</v>
      </c>
      <c r="K53" s="153"/>
      <c r="L53" s="154">
        <v>5.6999999999999998E-4</v>
      </c>
      <c r="M53" s="153"/>
      <c r="N53" s="152">
        <v>98919</v>
      </c>
      <c r="O53" s="151"/>
      <c r="P53" s="150">
        <v>4970766</v>
      </c>
      <c r="Q53" s="86"/>
      <c r="R53" s="149">
        <v>50.24</v>
      </c>
      <c r="S53" s="148"/>
      <c r="U53" s="157">
        <v>32</v>
      </c>
      <c r="V53" s="156"/>
      <c r="W53" s="152">
        <v>99336</v>
      </c>
      <c r="X53" s="153"/>
      <c r="Y53" s="155">
        <v>28</v>
      </c>
      <c r="Z53" s="153"/>
      <c r="AA53" s="154">
        <v>0.99972000000000005</v>
      </c>
      <c r="AB53" s="153"/>
      <c r="AC53" s="154">
        <v>2.7999999999999998E-4</v>
      </c>
      <c r="AD53" s="153"/>
      <c r="AE53" s="154">
        <v>2.7999999999999998E-4</v>
      </c>
      <c r="AF53" s="153"/>
      <c r="AG53" s="152">
        <v>99322</v>
      </c>
      <c r="AH53" s="151"/>
      <c r="AI53" s="150">
        <v>5582358</v>
      </c>
      <c r="AJ53" s="86"/>
      <c r="AK53" s="149">
        <v>56.2</v>
      </c>
      <c r="AL53" s="148"/>
    </row>
    <row r="54" spans="2:38" s="87" customFormat="1" ht="12.75" customHeight="1">
      <c r="B54" s="157">
        <v>33</v>
      </c>
      <c r="C54" s="156"/>
      <c r="D54" s="152">
        <v>98889</v>
      </c>
      <c r="E54" s="153"/>
      <c r="F54" s="155">
        <v>63</v>
      </c>
      <c r="G54" s="153"/>
      <c r="H54" s="154">
        <v>0.99936000000000003</v>
      </c>
      <c r="I54" s="153"/>
      <c r="J54" s="154">
        <v>6.4000000000000005E-4</v>
      </c>
      <c r="K54" s="153"/>
      <c r="L54" s="154">
        <v>6.2E-4</v>
      </c>
      <c r="M54" s="153"/>
      <c r="N54" s="152">
        <v>98857</v>
      </c>
      <c r="O54" s="151"/>
      <c r="P54" s="150">
        <v>4871847</v>
      </c>
      <c r="Q54" s="86"/>
      <c r="R54" s="149">
        <v>49.27</v>
      </c>
      <c r="S54" s="148"/>
      <c r="U54" s="157">
        <v>33</v>
      </c>
      <c r="V54" s="156"/>
      <c r="W54" s="152">
        <v>99307</v>
      </c>
      <c r="X54" s="153"/>
      <c r="Y54" s="155">
        <v>31</v>
      </c>
      <c r="Z54" s="153"/>
      <c r="AA54" s="154">
        <v>0.99968999999999997</v>
      </c>
      <c r="AB54" s="153"/>
      <c r="AC54" s="154">
        <v>3.1E-4</v>
      </c>
      <c r="AD54" s="153"/>
      <c r="AE54" s="154">
        <v>2.9999999999999997E-4</v>
      </c>
      <c r="AF54" s="153"/>
      <c r="AG54" s="152">
        <v>99292</v>
      </c>
      <c r="AH54" s="151"/>
      <c r="AI54" s="150">
        <v>5483036</v>
      </c>
      <c r="AJ54" s="86"/>
      <c r="AK54" s="149">
        <v>55.21</v>
      </c>
      <c r="AL54" s="148"/>
    </row>
    <row r="55" spans="2:38" s="87" customFormat="1" ht="12.75" customHeight="1">
      <c r="B55" s="157">
        <v>34</v>
      </c>
      <c r="C55" s="156"/>
      <c r="D55" s="152">
        <v>98825</v>
      </c>
      <c r="E55" s="153"/>
      <c r="F55" s="155">
        <v>67</v>
      </c>
      <c r="G55" s="153"/>
      <c r="H55" s="154">
        <v>0.99931999999999999</v>
      </c>
      <c r="I55" s="153"/>
      <c r="J55" s="154">
        <v>6.8000000000000005E-4</v>
      </c>
      <c r="K55" s="153"/>
      <c r="L55" s="154">
        <v>6.6E-4</v>
      </c>
      <c r="M55" s="153"/>
      <c r="N55" s="152">
        <v>98792</v>
      </c>
      <c r="O55" s="151"/>
      <c r="P55" s="150">
        <v>4772990</v>
      </c>
      <c r="Q55" s="86"/>
      <c r="R55" s="149">
        <v>48.3</v>
      </c>
      <c r="S55" s="148"/>
      <c r="U55" s="157">
        <v>34</v>
      </c>
      <c r="V55" s="156"/>
      <c r="W55" s="152">
        <v>99277</v>
      </c>
      <c r="X55" s="153"/>
      <c r="Y55" s="155">
        <v>34</v>
      </c>
      <c r="Z55" s="153"/>
      <c r="AA55" s="154">
        <v>0.99965000000000004</v>
      </c>
      <c r="AB55" s="153"/>
      <c r="AC55" s="154">
        <v>3.5E-4</v>
      </c>
      <c r="AD55" s="153"/>
      <c r="AE55" s="154">
        <v>3.3E-4</v>
      </c>
      <c r="AF55" s="153"/>
      <c r="AG55" s="152">
        <v>99260</v>
      </c>
      <c r="AH55" s="151"/>
      <c r="AI55" s="150">
        <v>5383744</v>
      </c>
      <c r="AJ55" s="86"/>
      <c r="AK55" s="149">
        <v>54.23</v>
      </c>
      <c r="AL55" s="148"/>
    </row>
    <row r="56" spans="2:38" s="87" customFormat="1" ht="7.5" customHeight="1">
      <c r="B56" s="157"/>
      <c r="C56" s="156"/>
      <c r="D56" s="152"/>
      <c r="E56" s="153"/>
      <c r="F56" s="155"/>
      <c r="G56" s="153"/>
      <c r="H56" s="154"/>
      <c r="I56" s="153"/>
      <c r="J56" s="154"/>
      <c r="K56" s="153"/>
      <c r="L56" s="154"/>
      <c r="M56" s="153"/>
      <c r="N56" s="152"/>
      <c r="O56" s="151"/>
      <c r="P56" s="150"/>
      <c r="Q56" s="86"/>
      <c r="R56" s="149"/>
      <c r="S56" s="148"/>
      <c r="U56" s="157"/>
      <c r="V56" s="156"/>
      <c r="W56" s="152"/>
      <c r="X56" s="153"/>
      <c r="Y56" s="155"/>
      <c r="Z56" s="153"/>
      <c r="AA56" s="154"/>
      <c r="AB56" s="153"/>
      <c r="AC56" s="154"/>
      <c r="AD56" s="153"/>
      <c r="AE56" s="154"/>
      <c r="AF56" s="153"/>
      <c r="AG56" s="152"/>
      <c r="AH56" s="151"/>
      <c r="AI56" s="150"/>
      <c r="AJ56" s="86"/>
      <c r="AK56" s="149"/>
      <c r="AL56" s="148"/>
    </row>
    <row r="57" spans="2:38" s="87" customFormat="1" ht="12.75" customHeight="1">
      <c r="B57" s="157">
        <v>35</v>
      </c>
      <c r="C57" s="156"/>
      <c r="D57" s="152">
        <v>98759</v>
      </c>
      <c r="E57" s="153"/>
      <c r="F57" s="155">
        <v>69</v>
      </c>
      <c r="G57" s="153"/>
      <c r="H57" s="154">
        <v>0.99929999999999997</v>
      </c>
      <c r="I57" s="153"/>
      <c r="J57" s="154">
        <v>6.9999999999999999E-4</v>
      </c>
      <c r="K57" s="153"/>
      <c r="L57" s="154">
        <v>6.8999999999999997E-4</v>
      </c>
      <c r="M57" s="153"/>
      <c r="N57" s="152">
        <v>98724</v>
      </c>
      <c r="O57" s="151"/>
      <c r="P57" s="150">
        <v>4674198</v>
      </c>
      <c r="Q57" s="86"/>
      <c r="R57" s="149">
        <v>47.33</v>
      </c>
      <c r="S57" s="148"/>
      <c r="U57" s="157">
        <v>35</v>
      </c>
      <c r="V57" s="156"/>
      <c r="W57" s="152">
        <v>99242</v>
      </c>
      <c r="X57" s="153"/>
      <c r="Y57" s="155">
        <v>39</v>
      </c>
      <c r="Z57" s="153"/>
      <c r="AA57" s="154">
        <v>0.99961</v>
      </c>
      <c r="AB57" s="153"/>
      <c r="AC57" s="154">
        <v>3.8999999999999999E-4</v>
      </c>
      <c r="AD57" s="153"/>
      <c r="AE57" s="154">
        <v>3.6999999999999999E-4</v>
      </c>
      <c r="AF57" s="153"/>
      <c r="AG57" s="152">
        <v>99223</v>
      </c>
      <c r="AH57" s="151"/>
      <c r="AI57" s="150">
        <v>5284484</v>
      </c>
      <c r="AJ57" s="86"/>
      <c r="AK57" s="149">
        <v>53.25</v>
      </c>
      <c r="AL57" s="148"/>
    </row>
    <row r="58" spans="2:38" s="87" customFormat="1" ht="12.75" customHeight="1">
      <c r="B58" s="157">
        <v>36</v>
      </c>
      <c r="C58" s="156"/>
      <c r="D58" s="152">
        <v>98690</v>
      </c>
      <c r="E58" s="153"/>
      <c r="F58" s="155">
        <v>70</v>
      </c>
      <c r="G58" s="153"/>
      <c r="H58" s="154">
        <v>0.99929000000000001</v>
      </c>
      <c r="I58" s="153"/>
      <c r="J58" s="154">
        <v>7.1000000000000002E-4</v>
      </c>
      <c r="K58" s="153"/>
      <c r="L58" s="154">
        <v>7.1000000000000002E-4</v>
      </c>
      <c r="M58" s="153"/>
      <c r="N58" s="152">
        <v>98654</v>
      </c>
      <c r="O58" s="151"/>
      <c r="P58" s="150">
        <v>4575473</v>
      </c>
      <c r="Q58" s="86"/>
      <c r="R58" s="149">
        <v>46.36</v>
      </c>
      <c r="S58" s="148"/>
      <c r="U58" s="157">
        <v>36</v>
      </c>
      <c r="V58" s="156"/>
      <c r="W58" s="152">
        <v>99204</v>
      </c>
      <c r="X58" s="153"/>
      <c r="Y58" s="155">
        <v>43</v>
      </c>
      <c r="Z58" s="153"/>
      <c r="AA58" s="154">
        <v>0.99956999999999996</v>
      </c>
      <c r="AB58" s="153"/>
      <c r="AC58" s="154">
        <v>4.2999999999999999E-4</v>
      </c>
      <c r="AD58" s="153"/>
      <c r="AE58" s="154">
        <v>4.0999999999999999E-4</v>
      </c>
      <c r="AF58" s="153"/>
      <c r="AG58" s="152">
        <v>99183</v>
      </c>
      <c r="AH58" s="151"/>
      <c r="AI58" s="150">
        <v>5185260</v>
      </c>
      <c r="AJ58" s="86"/>
      <c r="AK58" s="149">
        <v>52.27</v>
      </c>
      <c r="AL58" s="148"/>
    </row>
    <row r="59" spans="2:38" s="87" customFormat="1" ht="12.75" customHeight="1">
      <c r="B59" s="157">
        <v>37</v>
      </c>
      <c r="C59" s="156"/>
      <c r="D59" s="152">
        <v>98619</v>
      </c>
      <c r="E59" s="153"/>
      <c r="F59" s="155">
        <v>72</v>
      </c>
      <c r="G59" s="153"/>
      <c r="H59" s="154">
        <v>0.99926999999999999</v>
      </c>
      <c r="I59" s="153"/>
      <c r="J59" s="154">
        <v>7.2999999999999996E-4</v>
      </c>
      <c r="K59" s="153"/>
      <c r="L59" s="154">
        <v>7.2000000000000005E-4</v>
      </c>
      <c r="M59" s="153"/>
      <c r="N59" s="152">
        <v>98583</v>
      </c>
      <c r="O59" s="151"/>
      <c r="P59" s="150">
        <v>4476819</v>
      </c>
      <c r="Q59" s="86"/>
      <c r="R59" s="149">
        <v>45.4</v>
      </c>
      <c r="S59" s="148"/>
      <c r="U59" s="157">
        <v>37</v>
      </c>
      <c r="V59" s="156"/>
      <c r="W59" s="152">
        <v>99161</v>
      </c>
      <c r="X59" s="153"/>
      <c r="Y59" s="155">
        <v>46</v>
      </c>
      <c r="Z59" s="153"/>
      <c r="AA59" s="154">
        <v>0.99953999999999998</v>
      </c>
      <c r="AB59" s="153"/>
      <c r="AC59" s="154">
        <v>4.6000000000000001E-4</v>
      </c>
      <c r="AD59" s="153"/>
      <c r="AE59" s="154">
        <v>4.4999999999999999E-4</v>
      </c>
      <c r="AF59" s="153"/>
      <c r="AG59" s="152">
        <v>99138</v>
      </c>
      <c r="AH59" s="151"/>
      <c r="AI59" s="150">
        <v>5086078</v>
      </c>
      <c r="AJ59" s="86"/>
      <c r="AK59" s="149">
        <v>51.29</v>
      </c>
      <c r="AL59" s="148"/>
    </row>
    <row r="60" spans="2:38" s="87" customFormat="1" ht="12.75" customHeight="1">
      <c r="B60" s="157">
        <v>38</v>
      </c>
      <c r="C60" s="156"/>
      <c r="D60" s="152">
        <v>98547</v>
      </c>
      <c r="E60" s="153"/>
      <c r="F60" s="155">
        <v>76</v>
      </c>
      <c r="G60" s="153"/>
      <c r="H60" s="154">
        <v>0.99922999999999995</v>
      </c>
      <c r="I60" s="153"/>
      <c r="J60" s="154">
        <v>7.6999999999999996E-4</v>
      </c>
      <c r="K60" s="153"/>
      <c r="L60" s="154">
        <v>7.5000000000000002E-4</v>
      </c>
      <c r="M60" s="153"/>
      <c r="N60" s="152">
        <v>98509</v>
      </c>
      <c r="O60" s="151"/>
      <c r="P60" s="150">
        <v>4378236</v>
      </c>
      <c r="Q60" s="86"/>
      <c r="R60" s="149">
        <v>44.43</v>
      </c>
      <c r="S60" s="148"/>
      <c r="U60" s="157">
        <v>38</v>
      </c>
      <c r="V60" s="156"/>
      <c r="W60" s="152">
        <v>99115</v>
      </c>
      <c r="X60" s="153"/>
      <c r="Y60" s="155">
        <v>50</v>
      </c>
      <c r="Z60" s="153"/>
      <c r="AA60" s="154">
        <v>0.99950000000000006</v>
      </c>
      <c r="AB60" s="153"/>
      <c r="AC60" s="154">
        <v>5.0000000000000001E-4</v>
      </c>
      <c r="AD60" s="153"/>
      <c r="AE60" s="154">
        <v>4.8000000000000001E-4</v>
      </c>
      <c r="AF60" s="153"/>
      <c r="AG60" s="152">
        <v>99091</v>
      </c>
      <c r="AH60" s="151"/>
      <c r="AI60" s="150">
        <v>4986939</v>
      </c>
      <c r="AJ60" s="86"/>
      <c r="AK60" s="149">
        <v>50.31</v>
      </c>
      <c r="AL60" s="148"/>
    </row>
    <row r="61" spans="2:38" s="87" customFormat="1" ht="12.75" customHeight="1">
      <c r="B61" s="157">
        <v>39</v>
      </c>
      <c r="C61" s="156"/>
      <c r="D61" s="152">
        <v>98471</v>
      </c>
      <c r="E61" s="153"/>
      <c r="F61" s="155">
        <v>83</v>
      </c>
      <c r="G61" s="153"/>
      <c r="H61" s="154">
        <v>0.99916000000000005</v>
      </c>
      <c r="I61" s="153"/>
      <c r="J61" s="154">
        <v>8.4000000000000003E-4</v>
      </c>
      <c r="K61" s="153"/>
      <c r="L61" s="154">
        <v>8.0000000000000004E-4</v>
      </c>
      <c r="M61" s="153"/>
      <c r="N61" s="152">
        <v>98430</v>
      </c>
      <c r="O61" s="151"/>
      <c r="P61" s="150">
        <v>4279727</v>
      </c>
      <c r="Q61" s="86"/>
      <c r="R61" s="149">
        <v>43.46</v>
      </c>
      <c r="S61" s="148"/>
      <c r="U61" s="157">
        <v>39</v>
      </c>
      <c r="V61" s="156"/>
      <c r="W61" s="152">
        <v>99066</v>
      </c>
      <c r="X61" s="153"/>
      <c r="Y61" s="155">
        <v>54</v>
      </c>
      <c r="Z61" s="153"/>
      <c r="AA61" s="154">
        <v>0.99946000000000002</v>
      </c>
      <c r="AB61" s="153"/>
      <c r="AC61" s="154">
        <v>5.4000000000000001E-4</v>
      </c>
      <c r="AD61" s="153"/>
      <c r="AE61" s="154">
        <v>5.1999999999999995E-4</v>
      </c>
      <c r="AF61" s="153"/>
      <c r="AG61" s="152">
        <v>99039</v>
      </c>
      <c r="AH61" s="151"/>
      <c r="AI61" s="150">
        <v>4887849</v>
      </c>
      <c r="AJ61" s="86"/>
      <c r="AK61" s="149">
        <v>49.34</v>
      </c>
      <c r="AL61" s="148"/>
    </row>
    <row r="62" spans="2:38" s="87" customFormat="1" ht="7.5" customHeight="1">
      <c r="B62" s="157"/>
      <c r="C62" s="156"/>
      <c r="D62" s="152"/>
      <c r="E62" s="153"/>
      <c r="F62" s="155"/>
      <c r="G62" s="153"/>
      <c r="H62" s="154"/>
      <c r="I62" s="153"/>
      <c r="J62" s="154"/>
      <c r="K62" s="153"/>
      <c r="L62" s="154"/>
      <c r="M62" s="153"/>
      <c r="N62" s="152"/>
      <c r="O62" s="151"/>
      <c r="P62" s="150"/>
      <c r="Q62" s="86"/>
      <c r="R62" s="149"/>
      <c r="S62" s="148"/>
      <c r="U62" s="157"/>
      <c r="V62" s="156"/>
      <c r="W62" s="152"/>
      <c r="X62" s="153"/>
      <c r="Y62" s="155"/>
      <c r="Z62" s="153"/>
      <c r="AA62" s="154"/>
      <c r="AB62" s="153"/>
      <c r="AC62" s="154"/>
      <c r="AD62" s="153"/>
      <c r="AE62" s="154"/>
      <c r="AF62" s="153"/>
      <c r="AG62" s="152"/>
      <c r="AH62" s="151"/>
      <c r="AI62" s="150"/>
      <c r="AJ62" s="86"/>
      <c r="AK62" s="149"/>
      <c r="AL62" s="148"/>
    </row>
    <row r="63" spans="2:38" s="87" customFormat="1" ht="12.75" customHeight="1">
      <c r="B63" s="157">
        <v>40</v>
      </c>
      <c r="C63" s="156"/>
      <c r="D63" s="152">
        <v>98388</v>
      </c>
      <c r="E63" s="153"/>
      <c r="F63" s="155">
        <v>91</v>
      </c>
      <c r="G63" s="153"/>
      <c r="H63" s="154">
        <v>0.99907000000000001</v>
      </c>
      <c r="I63" s="153"/>
      <c r="J63" s="154">
        <v>9.3000000000000005E-4</v>
      </c>
      <c r="K63" s="153"/>
      <c r="L63" s="154">
        <v>8.8000000000000003E-4</v>
      </c>
      <c r="M63" s="153"/>
      <c r="N63" s="152">
        <v>98343</v>
      </c>
      <c r="O63" s="151"/>
      <c r="P63" s="150">
        <v>4181297</v>
      </c>
      <c r="Q63" s="86"/>
      <c r="R63" s="149">
        <v>42.5</v>
      </c>
      <c r="S63" s="148"/>
      <c r="U63" s="157">
        <v>40</v>
      </c>
      <c r="V63" s="156"/>
      <c r="W63" s="152">
        <v>99012</v>
      </c>
      <c r="X63" s="153"/>
      <c r="Y63" s="155">
        <v>58</v>
      </c>
      <c r="Z63" s="153"/>
      <c r="AA63" s="154">
        <v>0.99941999999999998</v>
      </c>
      <c r="AB63" s="153"/>
      <c r="AC63" s="154">
        <v>5.8E-4</v>
      </c>
      <c r="AD63" s="153"/>
      <c r="AE63" s="154">
        <v>5.5999999999999995E-4</v>
      </c>
      <c r="AF63" s="153"/>
      <c r="AG63" s="152">
        <v>98984</v>
      </c>
      <c r="AH63" s="151"/>
      <c r="AI63" s="150">
        <v>4788810</v>
      </c>
      <c r="AJ63" s="86"/>
      <c r="AK63" s="149">
        <v>48.37</v>
      </c>
      <c r="AL63" s="148"/>
    </row>
    <row r="64" spans="2:38" s="87" customFormat="1" ht="12.75" customHeight="1">
      <c r="B64" s="157">
        <v>41</v>
      </c>
      <c r="C64" s="156"/>
      <c r="D64" s="152">
        <v>98297</v>
      </c>
      <c r="E64" s="153"/>
      <c r="F64" s="155">
        <v>100</v>
      </c>
      <c r="G64" s="153"/>
      <c r="H64" s="154">
        <v>0.99897999999999998</v>
      </c>
      <c r="I64" s="153"/>
      <c r="J64" s="154">
        <v>1.0200000000000001E-3</v>
      </c>
      <c r="K64" s="153"/>
      <c r="L64" s="154">
        <v>9.7000000000000005E-4</v>
      </c>
      <c r="M64" s="153"/>
      <c r="N64" s="152">
        <v>98248</v>
      </c>
      <c r="O64" s="151"/>
      <c r="P64" s="150">
        <v>4082953</v>
      </c>
      <c r="Q64" s="86"/>
      <c r="R64" s="149">
        <v>41.54</v>
      </c>
      <c r="S64" s="148"/>
      <c r="U64" s="157">
        <v>41</v>
      </c>
      <c r="V64" s="156"/>
      <c r="W64" s="152">
        <v>98954</v>
      </c>
      <c r="X64" s="153"/>
      <c r="Y64" s="155">
        <v>62</v>
      </c>
      <c r="Z64" s="153"/>
      <c r="AA64" s="154">
        <v>0.99936999999999998</v>
      </c>
      <c r="AB64" s="153"/>
      <c r="AC64" s="154">
        <v>6.3000000000000003E-4</v>
      </c>
      <c r="AD64" s="153"/>
      <c r="AE64" s="154">
        <v>5.9999999999999995E-4</v>
      </c>
      <c r="AF64" s="153"/>
      <c r="AG64" s="152">
        <v>98924</v>
      </c>
      <c r="AH64" s="151"/>
      <c r="AI64" s="150">
        <v>4689826</v>
      </c>
      <c r="AJ64" s="86"/>
      <c r="AK64" s="149">
        <v>47.39</v>
      </c>
      <c r="AL64" s="148"/>
    </row>
    <row r="65" spans="1:38" s="87" customFormat="1" ht="12.75" customHeight="1">
      <c r="B65" s="157">
        <v>42</v>
      </c>
      <c r="C65" s="156"/>
      <c r="D65" s="152">
        <v>98196</v>
      </c>
      <c r="E65" s="153"/>
      <c r="F65" s="155">
        <v>110</v>
      </c>
      <c r="G65" s="153"/>
      <c r="H65" s="154">
        <v>0.99887999999999999</v>
      </c>
      <c r="I65" s="153"/>
      <c r="J65" s="154">
        <v>1.1199999999999999E-3</v>
      </c>
      <c r="K65" s="153"/>
      <c r="L65" s="154">
        <v>1.07E-3</v>
      </c>
      <c r="M65" s="153"/>
      <c r="N65" s="152">
        <v>98142</v>
      </c>
      <c r="O65" s="151"/>
      <c r="P65" s="150">
        <v>3984706</v>
      </c>
      <c r="Q65" s="86"/>
      <c r="R65" s="149">
        <v>40.58</v>
      </c>
      <c r="S65" s="148"/>
      <c r="U65" s="157">
        <v>42</v>
      </c>
      <c r="V65" s="156"/>
      <c r="W65" s="152">
        <v>98892</v>
      </c>
      <c r="X65" s="153"/>
      <c r="Y65" s="155">
        <v>67</v>
      </c>
      <c r="Z65" s="153"/>
      <c r="AA65" s="154">
        <v>0.99931999999999999</v>
      </c>
      <c r="AB65" s="153"/>
      <c r="AC65" s="154">
        <v>6.8000000000000005E-4</v>
      </c>
      <c r="AD65" s="153"/>
      <c r="AE65" s="154">
        <v>6.4999999999999997E-4</v>
      </c>
      <c r="AF65" s="153"/>
      <c r="AG65" s="152">
        <v>98859</v>
      </c>
      <c r="AH65" s="151"/>
      <c r="AI65" s="150">
        <v>4590902</v>
      </c>
      <c r="AJ65" s="86"/>
      <c r="AK65" s="149">
        <v>46.42</v>
      </c>
      <c r="AL65" s="148"/>
    </row>
    <row r="66" spans="1:38" s="87" customFormat="1" ht="12.75" customHeight="1">
      <c r="B66" s="157">
        <v>43</v>
      </c>
      <c r="C66" s="156"/>
      <c r="D66" s="152">
        <v>98086</v>
      </c>
      <c r="E66" s="153"/>
      <c r="F66" s="155">
        <v>121</v>
      </c>
      <c r="G66" s="153"/>
      <c r="H66" s="154">
        <v>0.99877000000000005</v>
      </c>
      <c r="I66" s="153"/>
      <c r="J66" s="154">
        <v>1.23E-3</v>
      </c>
      <c r="K66" s="153"/>
      <c r="L66" s="154">
        <v>1.1800000000000001E-3</v>
      </c>
      <c r="M66" s="153"/>
      <c r="N66" s="152">
        <v>98027</v>
      </c>
      <c r="O66" s="151"/>
      <c r="P66" s="150">
        <v>3886564</v>
      </c>
      <c r="Q66" s="86"/>
      <c r="R66" s="149">
        <v>39.619999999999997</v>
      </c>
      <c r="S66" s="148"/>
      <c r="U66" s="157">
        <v>43</v>
      </c>
      <c r="V66" s="156"/>
      <c r="W66" s="152">
        <v>98826</v>
      </c>
      <c r="X66" s="153"/>
      <c r="Y66" s="155">
        <v>73</v>
      </c>
      <c r="Z66" s="153"/>
      <c r="AA66" s="154">
        <v>0.99926000000000004</v>
      </c>
      <c r="AB66" s="153"/>
      <c r="AC66" s="154">
        <v>7.3999999999999999E-4</v>
      </c>
      <c r="AD66" s="153"/>
      <c r="AE66" s="154">
        <v>7.1000000000000002E-4</v>
      </c>
      <c r="AF66" s="153"/>
      <c r="AG66" s="152">
        <v>98790</v>
      </c>
      <c r="AH66" s="151"/>
      <c r="AI66" s="150">
        <v>4492043</v>
      </c>
      <c r="AJ66" s="86"/>
      <c r="AK66" s="149">
        <v>45.45</v>
      </c>
      <c r="AL66" s="148"/>
    </row>
    <row r="67" spans="1:38" s="87" customFormat="1" ht="12.75" customHeight="1">
      <c r="B67" s="157">
        <v>44</v>
      </c>
      <c r="C67" s="156"/>
      <c r="D67" s="152">
        <v>97965</v>
      </c>
      <c r="E67" s="153"/>
      <c r="F67" s="155">
        <v>132</v>
      </c>
      <c r="G67" s="153"/>
      <c r="H67" s="154">
        <v>0.99865000000000004</v>
      </c>
      <c r="I67" s="153"/>
      <c r="J67" s="154">
        <v>1.3500000000000001E-3</v>
      </c>
      <c r="K67" s="153"/>
      <c r="L67" s="154">
        <v>1.2899999999999999E-3</v>
      </c>
      <c r="M67" s="153"/>
      <c r="N67" s="152">
        <v>97900</v>
      </c>
      <c r="O67" s="151"/>
      <c r="P67" s="150">
        <v>3788537</v>
      </c>
      <c r="Q67" s="86"/>
      <c r="R67" s="149">
        <v>38.67</v>
      </c>
      <c r="S67" s="148"/>
      <c r="U67" s="157">
        <v>44</v>
      </c>
      <c r="V67" s="156"/>
      <c r="W67" s="152">
        <v>98752</v>
      </c>
      <c r="X67" s="153"/>
      <c r="Y67" s="155">
        <v>81</v>
      </c>
      <c r="Z67" s="153"/>
      <c r="AA67" s="154">
        <v>0.99917999999999996</v>
      </c>
      <c r="AB67" s="153"/>
      <c r="AC67" s="154">
        <v>8.1999999999999998E-4</v>
      </c>
      <c r="AD67" s="153"/>
      <c r="AE67" s="154">
        <v>7.7999999999999999E-4</v>
      </c>
      <c r="AF67" s="153"/>
      <c r="AG67" s="152">
        <v>98713</v>
      </c>
      <c r="AH67" s="151"/>
      <c r="AI67" s="150">
        <v>4393253</v>
      </c>
      <c r="AJ67" s="86"/>
      <c r="AK67" s="149">
        <v>44.49</v>
      </c>
      <c r="AL67" s="148"/>
    </row>
    <row r="68" spans="1:38" s="87" customFormat="1" ht="7.5" customHeight="1">
      <c r="B68" s="157"/>
      <c r="C68" s="156"/>
      <c r="D68" s="152"/>
      <c r="E68" s="153"/>
      <c r="F68" s="155"/>
      <c r="G68" s="153"/>
      <c r="H68" s="154"/>
      <c r="I68" s="153"/>
      <c r="J68" s="154"/>
      <c r="K68" s="153"/>
      <c r="L68" s="154"/>
      <c r="M68" s="153"/>
      <c r="N68" s="152"/>
      <c r="O68" s="151"/>
      <c r="P68" s="150"/>
      <c r="Q68" s="86"/>
      <c r="R68" s="149"/>
      <c r="S68" s="148"/>
      <c r="U68" s="157"/>
      <c r="V68" s="156"/>
      <c r="W68" s="152"/>
      <c r="X68" s="153"/>
      <c r="Y68" s="155"/>
      <c r="Z68" s="153"/>
      <c r="AA68" s="154"/>
      <c r="AB68" s="153"/>
      <c r="AC68" s="154"/>
      <c r="AD68" s="153"/>
      <c r="AE68" s="154"/>
      <c r="AF68" s="153"/>
      <c r="AG68" s="152"/>
      <c r="AH68" s="151"/>
      <c r="AI68" s="150"/>
      <c r="AJ68" s="86"/>
      <c r="AK68" s="149"/>
      <c r="AL68" s="148"/>
    </row>
    <row r="69" spans="1:38" s="87" customFormat="1" ht="12.75" customHeight="1">
      <c r="B69" s="157">
        <v>45</v>
      </c>
      <c r="C69" s="156"/>
      <c r="D69" s="152">
        <v>97833</v>
      </c>
      <c r="E69" s="153"/>
      <c r="F69" s="155">
        <v>146</v>
      </c>
      <c r="G69" s="153"/>
      <c r="H69" s="154">
        <v>0.99851000000000001</v>
      </c>
      <c r="I69" s="153"/>
      <c r="J69" s="154">
        <v>1.49E-3</v>
      </c>
      <c r="K69" s="153"/>
      <c r="L69" s="154">
        <v>1.42E-3</v>
      </c>
      <c r="M69" s="153"/>
      <c r="N69" s="152">
        <v>97761</v>
      </c>
      <c r="O69" s="151"/>
      <c r="P69" s="150">
        <v>3690637</v>
      </c>
      <c r="Q69" s="86"/>
      <c r="R69" s="149">
        <v>37.72</v>
      </c>
      <c r="S69" s="148"/>
      <c r="U69" s="157">
        <v>45</v>
      </c>
      <c r="V69" s="156"/>
      <c r="W69" s="152">
        <v>98672</v>
      </c>
      <c r="X69" s="153"/>
      <c r="Y69" s="155">
        <v>89</v>
      </c>
      <c r="Z69" s="153"/>
      <c r="AA69" s="154">
        <v>0.99909000000000003</v>
      </c>
      <c r="AB69" s="153"/>
      <c r="AC69" s="154">
        <v>9.1E-4</v>
      </c>
      <c r="AD69" s="153"/>
      <c r="AE69" s="154">
        <v>8.5999999999999998E-4</v>
      </c>
      <c r="AF69" s="153"/>
      <c r="AG69" s="152">
        <v>98628</v>
      </c>
      <c r="AH69" s="151"/>
      <c r="AI69" s="150">
        <v>4294540</v>
      </c>
      <c r="AJ69" s="86"/>
      <c r="AK69" s="149">
        <v>43.52</v>
      </c>
      <c r="AL69" s="148"/>
    </row>
    <row r="70" spans="1:38" s="87" customFormat="1" ht="12.75" customHeight="1">
      <c r="B70" s="157">
        <v>46</v>
      </c>
      <c r="C70" s="156"/>
      <c r="D70" s="152">
        <v>97687</v>
      </c>
      <c r="E70" s="153"/>
      <c r="F70" s="155">
        <v>160</v>
      </c>
      <c r="G70" s="153"/>
      <c r="H70" s="154">
        <v>0.99836000000000003</v>
      </c>
      <c r="I70" s="153"/>
      <c r="J70" s="154">
        <v>1.64E-3</v>
      </c>
      <c r="K70" s="153"/>
      <c r="L70" s="154">
        <v>1.56E-3</v>
      </c>
      <c r="M70" s="153"/>
      <c r="N70" s="152">
        <v>97609</v>
      </c>
      <c r="O70" s="151"/>
      <c r="P70" s="150">
        <v>3592875</v>
      </c>
      <c r="Q70" s="86"/>
      <c r="R70" s="149">
        <v>36.78</v>
      </c>
      <c r="S70" s="148"/>
      <c r="U70" s="157">
        <v>46</v>
      </c>
      <c r="V70" s="156"/>
      <c r="W70" s="152">
        <v>98582</v>
      </c>
      <c r="X70" s="153"/>
      <c r="Y70" s="155">
        <v>98</v>
      </c>
      <c r="Z70" s="153"/>
      <c r="AA70" s="154">
        <v>0.99900999999999995</v>
      </c>
      <c r="AB70" s="153"/>
      <c r="AC70" s="154">
        <v>9.8999999999999999E-4</v>
      </c>
      <c r="AD70" s="153"/>
      <c r="AE70" s="154">
        <v>9.5E-4</v>
      </c>
      <c r="AF70" s="153"/>
      <c r="AG70" s="152">
        <v>98534</v>
      </c>
      <c r="AH70" s="151"/>
      <c r="AI70" s="150">
        <v>4195913</v>
      </c>
      <c r="AJ70" s="86"/>
      <c r="AK70" s="149">
        <v>42.56</v>
      </c>
      <c r="AL70" s="148"/>
    </row>
    <row r="71" spans="1:38" s="87" customFormat="1" ht="12.75" customHeight="1">
      <c r="B71" s="157">
        <v>47</v>
      </c>
      <c r="C71" s="156"/>
      <c r="D71" s="152">
        <v>97528</v>
      </c>
      <c r="E71" s="153"/>
      <c r="F71" s="155">
        <v>175</v>
      </c>
      <c r="G71" s="153"/>
      <c r="H71" s="154">
        <v>0.99821000000000004</v>
      </c>
      <c r="I71" s="153"/>
      <c r="J71" s="154">
        <v>1.7899999999999999E-3</v>
      </c>
      <c r="K71" s="153"/>
      <c r="L71" s="154">
        <v>1.7099999999999999E-3</v>
      </c>
      <c r="M71" s="153"/>
      <c r="N71" s="152">
        <v>97442</v>
      </c>
      <c r="O71" s="151"/>
      <c r="P71" s="150">
        <v>3495267</v>
      </c>
      <c r="Q71" s="86"/>
      <c r="R71" s="149">
        <v>35.840000000000003</v>
      </c>
      <c r="S71" s="148"/>
      <c r="U71" s="157">
        <v>47</v>
      </c>
      <c r="V71" s="156"/>
      <c r="W71" s="152">
        <v>98484</v>
      </c>
      <c r="X71" s="153"/>
      <c r="Y71" s="155">
        <v>107</v>
      </c>
      <c r="Z71" s="153"/>
      <c r="AA71" s="154">
        <v>0.99892000000000003</v>
      </c>
      <c r="AB71" s="153"/>
      <c r="AC71" s="154">
        <v>1.08E-3</v>
      </c>
      <c r="AD71" s="153"/>
      <c r="AE71" s="154">
        <v>1.0399999999999999E-3</v>
      </c>
      <c r="AF71" s="153"/>
      <c r="AG71" s="152">
        <v>98432</v>
      </c>
      <c r="AH71" s="151"/>
      <c r="AI71" s="150">
        <v>4097379</v>
      </c>
      <c r="AJ71" s="86"/>
      <c r="AK71" s="149">
        <v>41.6</v>
      </c>
      <c r="AL71" s="148"/>
    </row>
    <row r="72" spans="1:38" s="87" customFormat="1" ht="12.75" customHeight="1">
      <c r="B72" s="157">
        <v>48</v>
      </c>
      <c r="C72" s="156"/>
      <c r="D72" s="152">
        <v>97353</v>
      </c>
      <c r="E72" s="153"/>
      <c r="F72" s="155">
        <v>192</v>
      </c>
      <c r="G72" s="153"/>
      <c r="H72" s="154">
        <v>0.99802000000000002</v>
      </c>
      <c r="I72" s="153"/>
      <c r="J72" s="154">
        <v>1.98E-3</v>
      </c>
      <c r="K72" s="153"/>
      <c r="L72" s="154">
        <v>1.8799999999999999E-3</v>
      </c>
      <c r="M72" s="153"/>
      <c r="N72" s="152">
        <v>97258</v>
      </c>
      <c r="O72" s="151"/>
      <c r="P72" s="150">
        <v>3397825</v>
      </c>
      <c r="Q72" s="86"/>
      <c r="R72" s="149">
        <v>34.9</v>
      </c>
      <c r="S72" s="148"/>
      <c r="U72" s="157">
        <v>48</v>
      </c>
      <c r="V72" s="156"/>
      <c r="W72" s="152">
        <v>98378</v>
      </c>
      <c r="X72" s="153"/>
      <c r="Y72" s="155">
        <v>117</v>
      </c>
      <c r="Z72" s="153"/>
      <c r="AA72" s="154">
        <v>0.99880999999999998</v>
      </c>
      <c r="AB72" s="153"/>
      <c r="AC72" s="154">
        <v>1.1900000000000001E-3</v>
      </c>
      <c r="AD72" s="153"/>
      <c r="AE72" s="154">
        <v>1.1299999999999999E-3</v>
      </c>
      <c r="AF72" s="153"/>
      <c r="AG72" s="152">
        <v>98320</v>
      </c>
      <c r="AH72" s="151"/>
      <c r="AI72" s="150">
        <v>3998947</v>
      </c>
      <c r="AJ72" s="86"/>
      <c r="AK72" s="149">
        <v>40.65</v>
      </c>
      <c r="AL72" s="148"/>
    </row>
    <row r="73" spans="1:38" s="87" customFormat="1" ht="14.25" customHeight="1" thickBot="1">
      <c r="B73" s="147">
        <v>49</v>
      </c>
      <c r="C73" s="146"/>
      <c r="D73" s="142">
        <v>97161</v>
      </c>
      <c r="E73" s="143"/>
      <c r="F73" s="145">
        <v>213</v>
      </c>
      <c r="G73" s="143"/>
      <c r="H73" s="144">
        <v>0.99780999999999997</v>
      </c>
      <c r="I73" s="143"/>
      <c r="J73" s="144">
        <v>2.1900000000000001E-3</v>
      </c>
      <c r="K73" s="143"/>
      <c r="L73" s="144">
        <v>2.0799999999999998E-3</v>
      </c>
      <c r="M73" s="143"/>
      <c r="N73" s="142">
        <v>97056</v>
      </c>
      <c r="O73" s="141"/>
      <c r="P73" s="140">
        <v>3300566</v>
      </c>
      <c r="Q73" s="90"/>
      <c r="R73" s="139">
        <v>33.97</v>
      </c>
      <c r="S73" s="138"/>
      <c r="U73" s="147">
        <v>49</v>
      </c>
      <c r="V73" s="146"/>
      <c r="W73" s="142">
        <v>98261</v>
      </c>
      <c r="X73" s="143"/>
      <c r="Y73" s="145">
        <v>129</v>
      </c>
      <c r="Z73" s="143"/>
      <c r="AA73" s="144">
        <v>0.99868999999999997</v>
      </c>
      <c r="AB73" s="143"/>
      <c r="AC73" s="144">
        <v>1.31E-3</v>
      </c>
      <c r="AD73" s="143"/>
      <c r="AE73" s="144">
        <v>1.25E-3</v>
      </c>
      <c r="AF73" s="143"/>
      <c r="AG73" s="142">
        <v>98198</v>
      </c>
      <c r="AH73" s="141"/>
      <c r="AI73" s="140">
        <v>3900626</v>
      </c>
      <c r="AJ73" s="90"/>
      <c r="AK73" s="139">
        <v>39.700000000000003</v>
      </c>
      <c r="AL73" s="138"/>
    </row>
    <row r="74" spans="1:38" ht="5.25" customHeight="1">
      <c r="A74" s="85"/>
      <c r="B74" s="85"/>
      <c r="C74" s="85"/>
      <c r="D74" s="85"/>
      <c r="E74" s="85"/>
      <c r="F74" s="134"/>
      <c r="G74" s="134"/>
      <c r="H74" s="133"/>
      <c r="I74" s="134"/>
      <c r="J74" s="134"/>
      <c r="K74" s="134"/>
      <c r="L74" s="134"/>
      <c r="M74" s="85"/>
      <c r="N74" s="85"/>
      <c r="O74" s="85"/>
      <c r="P74" s="85"/>
      <c r="U74" s="85"/>
      <c r="V74" s="85"/>
      <c r="W74" s="85"/>
      <c r="X74" s="85"/>
      <c r="Y74" s="134"/>
      <c r="Z74" s="134"/>
      <c r="AA74" s="133"/>
      <c r="AB74" s="134"/>
      <c r="AC74" s="134"/>
      <c r="AD74" s="134"/>
      <c r="AE74" s="134"/>
      <c r="AF74" s="85"/>
      <c r="AG74" s="85"/>
      <c r="AH74" s="85"/>
      <c r="AI74" s="85"/>
    </row>
    <row r="75" spans="1:38">
      <c r="A75" s="85"/>
      <c r="B75" s="86"/>
      <c r="C75" s="85"/>
      <c r="D75" s="85"/>
      <c r="E75" s="85"/>
      <c r="F75" s="134"/>
      <c r="G75" s="134"/>
      <c r="H75" s="133"/>
      <c r="I75" s="134"/>
      <c r="J75" s="134"/>
      <c r="K75" s="134"/>
      <c r="L75" s="134"/>
      <c r="M75" s="85"/>
      <c r="N75" s="85"/>
      <c r="O75" s="85"/>
      <c r="P75" s="85"/>
      <c r="U75" s="86"/>
      <c r="V75" s="85"/>
      <c r="W75" s="85"/>
      <c r="X75" s="85"/>
      <c r="Y75" s="134"/>
      <c r="Z75" s="134"/>
      <c r="AA75" s="133"/>
      <c r="AB75" s="134"/>
      <c r="AC75" s="134"/>
      <c r="AD75" s="134"/>
      <c r="AE75" s="134"/>
      <c r="AF75" s="85"/>
      <c r="AG75" s="85"/>
      <c r="AH75" s="85"/>
      <c r="AI75" s="85"/>
    </row>
    <row r="76" spans="1:38" ht="54.75" customHeight="1">
      <c r="A76" s="85"/>
      <c r="B76" s="137" t="s">
        <v>65</v>
      </c>
      <c r="C76" s="85"/>
      <c r="D76" s="136"/>
      <c r="E76" s="85"/>
      <c r="F76" s="134"/>
      <c r="G76" s="134"/>
      <c r="H76" s="133"/>
      <c r="I76" s="134"/>
      <c r="J76" s="134"/>
      <c r="K76" s="134"/>
      <c r="L76" s="134"/>
      <c r="M76" s="85"/>
      <c r="N76" s="85"/>
      <c r="O76" s="85"/>
      <c r="P76" s="85"/>
      <c r="S76" s="135" t="s">
        <v>64</v>
      </c>
      <c r="T76" s="129"/>
      <c r="U76" s="137" t="s">
        <v>73</v>
      </c>
      <c r="V76" s="85"/>
      <c r="W76" s="136"/>
      <c r="X76" s="85"/>
      <c r="Y76" s="134"/>
      <c r="Z76" s="134"/>
      <c r="AA76" s="133"/>
      <c r="AB76" s="134"/>
      <c r="AC76" s="134"/>
      <c r="AD76" s="134"/>
      <c r="AE76" s="134"/>
      <c r="AF76" s="85"/>
      <c r="AG76" s="85"/>
      <c r="AH76" s="85"/>
      <c r="AI76" s="85"/>
      <c r="AL76" s="135" t="s">
        <v>64</v>
      </c>
    </row>
    <row r="77" spans="1:38" s="129" customFormat="1" ht="3" customHeight="1" thickBot="1">
      <c r="A77" s="85"/>
      <c r="B77" s="85"/>
      <c r="C77" s="85"/>
      <c r="D77" s="85"/>
      <c r="E77" s="85"/>
      <c r="F77" s="133"/>
      <c r="G77" s="134"/>
      <c r="H77" s="133"/>
      <c r="I77" s="134"/>
      <c r="J77" s="133"/>
      <c r="K77" s="134"/>
      <c r="L77" s="133"/>
      <c r="M77" s="85"/>
      <c r="N77" s="132"/>
      <c r="O77" s="85"/>
      <c r="P77" s="131"/>
      <c r="S77" s="84"/>
      <c r="T77" s="130"/>
      <c r="U77" s="85"/>
      <c r="V77" s="85"/>
      <c r="W77" s="85"/>
      <c r="X77" s="85"/>
      <c r="Y77" s="133"/>
      <c r="Z77" s="134"/>
      <c r="AA77" s="133"/>
      <c r="AB77" s="134"/>
      <c r="AC77" s="133"/>
      <c r="AD77" s="134"/>
      <c r="AE77" s="133"/>
      <c r="AF77" s="85"/>
      <c r="AG77" s="132"/>
      <c r="AH77" s="85"/>
      <c r="AI77" s="131"/>
      <c r="AL77" s="84"/>
    </row>
    <row r="78" spans="1:38" s="122" customFormat="1" ht="18" customHeight="1">
      <c r="A78" s="87"/>
      <c r="B78" s="128" t="s">
        <v>63</v>
      </c>
      <c r="C78" s="127"/>
      <c r="D78" s="124" t="s">
        <v>62</v>
      </c>
      <c r="E78" s="127"/>
      <c r="F78" s="124" t="s">
        <v>61</v>
      </c>
      <c r="G78" s="127"/>
      <c r="H78" s="124" t="s">
        <v>60</v>
      </c>
      <c r="I78" s="127"/>
      <c r="J78" s="124" t="s">
        <v>59</v>
      </c>
      <c r="K78" s="127"/>
      <c r="L78" s="124" t="s">
        <v>58</v>
      </c>
      <c r="M78" s="127"/>
      <c r="N78" s="126" t="s">
        <v>57</v>
      </c>
      <c r="O78" s="125"/>
      <c r="P78" s="125"/>
      <c r="Q78" s="125"/>
      <c r="R78" s="124" t="s">
        <v>56</v>
      </c>
      <c r="S78" s="123"/>
      <c r="T78" s="87"/>
      <c r="U78" s="128" t="s">
        <v>63</v>
      </c>
      <c r="V78" s="127"/>
      <c r="W78" s="124" t="s">
        <v>62</v>
      </c>
      <c r="X78" s="127"/>
      <c r="Y78" s="124" t="s">
        <v>61</v>
      </c>
      <c r="Z78" s="127"/>
      <c r="AA78" s="124" t="s">
        <v>60</v>
      </c>
      <c r="AB78" s="127"/>
      <c r="AC78" s="124" t="s">
        <v>59</v>
      </c>
      <c r="AD78" s="127"/>
      <c r="AE78" s="124" t="s">
        <v>58</v>
      </c>
      <c r="AF78" s="127"/>
      <c r="AG78" s="126" t="s">
        <v>57</v>
      </c>
      <c r="AH78" s="125"/>
      <c r="AI78" s="125"/>
      <c r="AJ78" s="125"/>
      <c r="AK78" s="124" t="s">
        <v>56</v>
      </c>
      <c r="AL78" s="123"/>
    </row>
    <row r="79" spans="1:38" s="87" customFormat="1" ht="6.75" customHeight="1">
      <c r="B79" s="106"/>
      <c r="C79" s="105"/>
      <c r="D79" s="121"/>
      <c r="E79" s="105"/>
      <c r="F79" s="121"/>
      <c r="G79" s="105"/>
      <c r="H79" s="121"/>
      <c r="I79" s="105"/>
      <c r="J79" s="121"/>
      <c r="K79" s="105"/>
      <c r="L79" s="121"/>
      <c r="M79" s="105"/>
      <c r="N79" s="121"/>
      <c r="P79" s="121"/>
      <c r="R79" s="120" t="s">
        <v>55</v>
      </c>
      <c r="S79" s="119"/>
      <c r="U79" s="106"/>
      <c r="V79" s="105"/>
      <c r="W79" s="121"/>
      <c r="X79" s="105"/>
      <c r="Y79" s="121"/>
      <c r="Z79" s="105"/>
      <c r="AA79" s="121"/>
      <c r="AB79" s="105"/>
      <c r="AC79" s="121"/>
      <c r="AD79" s="105"/>
      <c r="AE79" s="121"/>
      <c r="AF79" s="105"/>
      <c r="AG79" s="121"/>
      <c r="AI79" s="121"/>
      <c r="AK79" s="120" t="s">
        <v>55</v>
      </c>
      <c r="AL79" s="119"/>
    </row>
    <row r="80" spans="1:38" s="111" customFormat="1" ht="15.75" customHeight="1">
      <c r="A80" s="112"/>
      <c r="B80" s="118" t="s">
        <v>54</v>
      </c>
      <c r="C80" s="117"/>
      <c r="D80" s="114" t="s">
        <v>53</v>
      </c>
      <c r="E80" s="117"/>
      <c r="F80" s="116" t="s">
        <v>52</v>
      </c>
      <c r="G80" s="117"/>
      <c r="H80" s="116" t="s">
        <v>51</v>
      </c>
      <c r="I80" s="117"/>
      <c r="J80" s="116" t="s">
        <v>50</v>
      </c>
      <c r="K80" s="117"/>
      <c r="L80" s="114" t="s">
        <v>49</v>
      </c>
      <c r="M80" s="117"/>
      <c r="N80" s="116" t="s">
        <v>48</v>
      </c>
      <c r="O80" s="115"/>
      <c r="P80" s="114" t="s">
        <v>47</v>
      </c>
      <c r="Q80" s="115"/>
      <c r="R80" s="114" t="s">
        <v>46</v>
      </c>
      <c r="S80" s="113"/>
      <c r="T80" s="112"/>
      <c r="U80" s="118" t="s">
        <v>54</v>
      </c>
      <c r="V80" s="117"/>
      <c r="W80" s="114" t="s">
        <v>53</v>
      </c>
      <c r="X80" s="117"/>
      <c r="Y80" s="116" t="s">
        <v>52</v>
      </c>
      <c r="Z80" s="117"/>
      <c r="AA80" s="116" t="s">
        <v>51</v>
      </c>
      <c r="AB80" s="117"/>
      <c r="AC80" s="116" t="s">
        <v>50</v>
      </c>
      <c r="AD80" s="117"/>
      <c r="AE80" s="114" t="s">
        <v>49</v>
      </c>
      <c r="AF80" s="117"/>
      <c r="AG80" s="116" t="s">
        <v>48</v>
      </c>
      <c r="AH80" s="115"/>
      <c r="AI80" s="114" t="s">
        <v>47</v>
      </c>
      <c r="AJ80" s="115"/>
      <c r="AK80" s="114" t="s">
        <v>46</v>
      </c>
      <c r="AL80" s="113"/>
    </row>
    <row r="81" spans="2:38" s="87" customFormat="1" ht="12.75" customHeight="1">
      <c r="B81" s="106">
        <v>50</v>
      </c>
      <c r="C81" s="110"/>
      <c r="D81" s="104">
        <v>96948</v>
      </c>
      <c r="E81" s="109"/>
      <c r="F81" s="104">
        <v>236</v>
      </c>
      <c r="G81" s="102"/>
      <c r="H81" s="103">
        <v>0.99756999999999996</v>
      </c>
      <c r="I81" s="102"/>
      <c r="J81" s="103">
        <v>2.4299999999999999E-3</v>
      </c>
      <c r="K81" s="102"/>
      <c r="L81" s="103">
        <v>2.31E-3</v>
      </c>
      <c r="M81" s="102"/>
      <c r="N81" s="100">
        <v>96832</v>
      </c>
      <c r="O81" s="108"/>
      <c r="P81" s="100">
        <v>3203510</v>
      </c>
      <c r="Q81" s="86"/>
      <c r="R81" s="99">
        <v>33.04</v>
      </c>
      <c r="S81" s="107"/>
      <c r="U81" s="106">
        <v>50</v>
      </c>
      <c r="V81" s="110"/>
      <c r="W81" s="104">
        <v>98132</v>
      </c>
      <c r="X81" s="109"/>
      <c r="Y81" s="104">
        <v>142</v>
      </c>
      <c r="Z81" s="102"/>
      <c r="AA81" s="103">
        <v>0.99855000000000005</v>
      </c>
      <c r="AB81" s="102"/>
      <c r="AC81" s="103">
        <v>1.4499999999999999E-3</v>
      </c>
      <c r="AD81" s="102"/>
      <c r="AE81" s="103">
        <v>1.3799999999999999E-3</v>
      </c>
      <c r="AF81" s="102"/>
      <c r="AG81" s="100">
        <v>98063</v>
      </c>
      <c r="AH81" s="108"/>
      <c r="AI81" s="100">
        <v>3802429</v>
      </c>
      <c r="AJ81" s="86"/>
      <c r="AK81" s="99">
        <v>38.75</v>
      </c>
      <c r="AL81" s="107"/>
    </row>
    <row r="82" spans="2:38" s="87" customFormat="1" ht="12.75" customHeight="1">
      <c r="B82" s="106">
        <v>51</v>
      </c>
      <c r="C82" s="105"/>
      <c r="D82" s="104">
        <v>96712</v>
      </c>
      <c r="E82" s="102"/>
      <c r="F82" s="104">
        <v>260</v>
      </c>
      <c r="G82" s="102"/>
      <c r="H82" s="103">
        <v>0.99731000000000003</v>
      </c>
      <c r="I82" s="102"/>
      <c r="J82" s="103">
        <v>2.6900000000000001E-3</v>
      </c>
      <c r="K82" s="102"/>
      <c r="L82" s="103">
        <v>2.5600000000000002E-3</v>
      </c>
      <c r="M82" s="102"/>
      <c r="N82" s="100">
        <v>96584</v>
      </c>
      <c r="O82" s="101"/>
      <c r="P82" s="100">
        <v>3106679</v>
      </c>
      <c r="Q82" s="86"/>
      <c r="R82" s="99">
        <v>32.119999999999997</v>
      </c>
      <c r="S82" s="98"/>
      <c r="U82" s="106">
        <v>51</v>
      </c>
      <c r="V82" s="105"/>
      <c r="W82" s="104">
        <v>97990</v>
      </c>
      <c r="X82" s="102"/>
      <c r="Y82" s="104">
        <v>155</v>
      </c>
      <c r="Z82" s="102"/>
      <c r="AA82" s="103">
        <v>0.99841999999999997</v>
      </c>
      <c r="AB82" s="102"/>
      <c r="AC82" s="103">
        <v>1.58E-3</v>
      </c>
      <c r="AD82" s="102"/>
      <c r="AE82" s="103">
        <v>1.5200000000000001E-3</v>
      </c>
      <c r="AF82" s="102"/>
      <c r="AG82" s="100">
        <v>97914</v>
      </c>
      <c r="AH82" s="101"/>
      <c r="AI82" s="100">
        <v>3704366</v>
      </c>
      <c r="AJ82" s="86"/>
      <c r="AK82" s="99">
        <v>37.799999999999997</v>
      </c>
      <c r="AL82" s="98"/>
    </row>
    <row r="83" spans="2:38" s="87" customFormat="1" ht="12.75" customHeight="1">
      <c r="B83" s="106">
        <v>52</v>
      </c>
      <c r="C83" s="105"/>
      <c r="D83" s="104">
        <v>96452</v>
      </c>
      <c r="E83" s="102"/>
      <c r="F83" s="104">
        <v>285</v>
      </c>
      <c r="G83" s="102"/>
      <c r="H83" s="103">
        <v>0.99704999999999999</v>
      </c>
      <c r="I83" s="102"/>
      <c r="J83" s="103">
        <v>2.9499999999999999E-3</v>
      </c>
      <c r="K83" s="102"/>
      <c r="L83" s="103">
        <v>2.82E-3</v>
      </c>
      <c r="M83" s="102"/>
      <c r="N83" s="100">
        <v>96311</v>
      </c>
      <c r="O83" s="101"/>
      <c r="P83" s="100">
        <v>3010095</v>
      </c>
      <c r="Q83" s="86"/>
      <c r="R83" s="99">
        <v>31.21</v>
      </c>
      <c r="S83" s="98"/>
      <c r="U83" s="106">
        <v>52</v>
      </c>
      <c r="V83" s="105"/>
      <c r="W83" s="104">
        <v>97835</v>
      </c>
      <c r="X83" s="102"/>
      <c r="Y83" s="104">
        <v>167</v>
      </c>
      <c r="Z83" s="102"/>
      <c r="AA83" s="103">
        <v>0.99829000000000001</v>
      </c>
      <c r="AB83" s="102"/>
      <c r="AC83" s="103">
        <v>1.7099999999999999E-3</v>
      </c>
      <c r="AD83" s="102"/>
      <c r="AE83" s="103">
        <v>1.65E-3</v>
      </c>
      <c r="AF83" s="102"/>
      <c r="AG83" s="100">
        <v>97753</v>
      </c>
      <c r="AH83" s="101"/>
      <c r="AI83" s="100">
        <v>3606452</v>
      </c>
      <c r="AJ83" s="86"/>
      <c r="AK83" s="99">
        <v>36.86</v>
      </c>
      <c r="AL83" s="98"/>
    </row>
    <row r="84" spans="2:38" s="87" customFormat="1" ht="12.75" customHeight="1">
      <c r="B84" s="106">
        <v>53</v>
      </c>
      <c r="C84" s="105"/>
      <c r="D84" s="104">
        <v>96167</v>
      </c>
      <c r="E84" s="102"/>
      <c r="F84" s="104">
        <v>311</v>
      </c>
      <c r="G84" s="102"/>
      <c r="H84" s="103">
        <v>0.99675999999999998</v>
      </c>
      <c r="I84" s="102"/>
      <c r="J84" s="103">
        <v>3.2399999999999998E-3</v>
      </c>
      <c r="K84" s="102"/>
      <c r="L84" s="103">
        <v>3.0899999999999999E-3</v>
      </c>
      <c r="M84" s="102"/>
      <c r="N84" s="100">
        <v>96014</v>
      </c>
      <c r="O84" s="101"/>
      <c r="P84" s="100">
        <v>2913784</v>
      </c>
      <c r="Q84" s="86"/>
      <c r="R84" s="99">
        <v>30.3</v>
      </c>
      <c r="S84" s="98"/>
      <c r="U84" s="106">
        <v>53</v>
      </c>
      <c r="V84" s="105"/>
      <c r="W84" s="104">
        <v>97668</v>
      </c>
      <c r="X84" s="102"/>
      <c r="Y84" s="104">
        <v>177</v>
      </c>
      <c r="Z84" s="102"/>
      <c r="AA84" s="103">
        <v>0.99819000000000002</v>
      </c>
      <c r="AB84" s="102"/>
      <c r="AC84" s="103">
        <v>1.81E-3</v>
      </c>
      <c r="AD84" s="102"/>
      <c r="AE84" s="103">
        <v>1.7600000000000001E-3</v>
      </c>
      <c r="AF84" s="102"/>
      <c r="AG84" s="100">
        <v>97581</v>
      </c>
      <c r="AH84" s="101"/>
      <c r="AI84" s="100">
        <v>3508699</v>
      </c>
      <c r="AJ84" s="86"/>
      <c r="AK84" s="99">
        <v>35.92</v>
      </c>
      <c r="AL84" s="98"/>
    </row>
    <row r="85" spans="2:38" s="87" customFormat="1" ht="12.75" customHeight="1">
      <c r="B85" s="106">
        <v>54</v>
      </c>
      <c r="C85" s="105"/>
      <c r="D85" s="104">
        <v>95856</v>
      </c>
      <c r="E85" s="102"/>
      <c r="F85" s="104">
        <v>341</v>
      </c>
      <c r="G85" s="102"/>
      <c r="H85" s="103">
        <v>0.99643999999999999</v>
      </c>
      <c r="I85" s="102"/>
      <c r="J85" s="103">
        <v>3.5599999999999998E-3</v>
      </c>
      <c r="K85" s="102"/>
      <c r="L85" s="103">
        <v>3.3999999999999998E-3</v>
      </c>
      <c r="M85" s="102"/>
      <c r="N85" s="100">
        <v>95688</v>
      </c>
      <c r="O85" s="101"/>
      <c r="P85" s="100">
        <v>2817770</v>
      </c>
      <c r="Q85" s="86"/>
      <c r="R85" s="99">
        <v>29.4</v>
      </c>
      <c r="S85" s="98"/>
      <c r="U85" s="106">
        <v>54</v>
      </c>
      <c r="V85" s="105"/>
      <c r="W85" s="104">
        <v>97492</v>
      </c>
      <c r="X85" s="102"/>
      <c r="Y85" s="104">
        <v>187</v>
      </c>
      <c r="Z85" s="102"/>
      <c r="AA85" s="103">
        <v>0.99807999999999997</v>
      </c>
      <c r="AB85" s="102"/>
      <c r="AC85" s="103">
        <v>1.92E-3</v>
      </c>
      <c r="AD85" s="102"/>
      <c r="AE85" s="103">
        <v>1.8699999999999999E-3</v>
      </c>
      <c r="AF85" s="102"/>
      <c r="AG85" s="100">
        <v>97399</v>
      </c>
      <c r="AH85" s="101"/>
      <c r="AI85" s="100">
        <v>3411119</v>
      </c>
      <c r="AJ85" s="86"/>
      <c r="AK85" s="99">
        <v>34.99</v>
      </c>
      <c r="AL85" s="98"/>
    </row>
    <row r="86" spans="2:38" s="87" customFormat="1" ht="7.5" customHeight="1">
      <c r="B86" s="106"/>
      <c r="C86" s="105"/>
      <c r="D86" s="104"/>
      <c r="E86" s="102"/>
      <c r="F86" s="104"/>
      <c r="G86" s="102"/>
      <c r="H86" s="103"/>
      <c r="I86" s="102"/>
      <c r="J86" s="103"/>
      <c r="K86" s="102"/>
      <c r="L86" s="103"/>
      <c r="M86" s="102"/>
      <c r="N86" s="100"/>
      <c r="O86" s="101"/>
      <c r="P86" s="100"/>
      <c r="Q86" s="86"/>
      <c r="R86" s="99"/>
      <c r="S86" s="98"/>
      <c r="U86" s="106"/>
      <c r="V86" s="105"/>
      <c r="W86" s="104"/>
      <c r="X86" s="102"/>
      <c r="Y86" s="104"/>
      <c r="Z86" s="102"/>
      <c r="AA86" s="103"/>
      <c r="AB86" s="102"/>
      <c r="AC86" s="103"/>
      <c r="AD86" s="102"/>
      <c r="AE86" s="103"/>
      <c r="AF86" s="102"/>
      <c r="AG86" s="100"/>
      <c r="AH86" s="101"/>
      <c r="AI86" s="100"/>
      <c r="AJ86" s="86"/>
      <c r="AK86" s="99"/>
      <c r="AL86" s="98"/>
    </row>
    <row r="87" spans="2:38" s="87" customFormat="1" ht="12.75" customHeight="1">
      <c r="B87" s="106">
        <v>55</v>
      </c>
      <c r="C87" s="105"/>
      <c r="D87" s="104">
        <v>95515</v>
      </c>
      <c r="E87" s="102"/>
      <c r="F87" s="104">
        <v>375</v>
      </c>
      <c r="G87" s="102"/>
      <c r="H87" s="103">
        <v>0.99607999999999997</v>
      </c>
      <c r="I87" s="102"/>
      <c r="J87" s="103">
        <v>3.9199999999999999E-3</v>
      </c>
      <c r="K87" s="102"/>
      <c r="L87" s="103">
        <v>3.7399999999999998E-3</v>
      </c>
      <c r="M87" s="102"/>
      <c r="N87" s="100">
        <v>95330</v>
      </c>
      <c r="O87" s="101"/>
      <c r="P87" s="100">
        <v>2722082</v>
      </c>
      <c r="Q87" s="86"/>
      <c r="R87" s="99">
        <v>28.5</v>
      </c>
      <c r="S87" s="98"/>
      <c r="U87" s="106">
        <v>55</v>
      </c>
      <c r="V87" s="105"/>
      <c r="W87" s="104">
        <v>97304</v>
      </c>
      <c r="X87" s="102"/>
      <c r="Y87" s="104">
        <v>199</v>
      </c>
      <c r="Z87" s="102"/>
      <c r="AA87" s="103">
        <v>0.99795999999999996</v>
      </c>
      <c r="AB87" s="102"/>
      <c r="AC87" s="103">
        <v>2.0400000000000001E-3</v>
      </c>
      <c r="AD87" s="102"/>
      <c r="AE87" s="103">
        <v>1.98E-3</v>
      </c>
      <c r="AF87" s="102"/>
      <c r="AG87" s="100">
        <v>97206</v>
      </c>
      <c r="AH87" s="101"/>
      <c r="AI87" s="100">
        <v>3313720</v>
      </c>
      <c r="AJ87" s="86"/>
      <c r="AK87" s="99">
        <v>34.06</v>
      </c>
      <c r="AL87" s="98"/>
    </row>
    <row r="88" spans="2:38" s="87" customFormat="1" ht="12.75" customHeight="1">
      <c r="B88" s="106">
        <v>56</v>
      </c>
      <c r="C88" s="105"/>
      <c r="D88" s="104">
        <v>95140</v>
      </c>
      <c r="E88" s="102"/>
      <c r="F88" s="104">
        <v>411</v>
      </c>
      <c r="G88" s="102"/>
      <c r="H88" s="103">
        <v>0.99568000000000001</v>
      </c>
      <c r="I88" s="102"/>
      <c r="J88" s="103">
        <v>4.3200000000000001E-3</v>
      </c>
      <c r="K88" s="102"/>
      <c r="L88" s="103">
        <v>4.13E-3</v>
      </c>
      <c r="M88" s="102"/>
      <c r="N88" s="100">
        <v>94937</v>
      </c>
      <c r="O88" s="101"/>
      <c r="P88" s="100">
        <v>2626752</v>
      </c>
      <c r="Q88" s="86"/>
      <c r="R88" s="99">
        <v>27.61</v>
      </c>
      <c r="S88" s="98"/>
      <c r="U88" s="106">
        <v>56</v>
      </c>
      <c r="V88" s="105"/>
      <c r="W88" s="104">
        <v>97106</v>
      </c>
      <c r="X88" s="102"/>
      <c r="Y88" s="104">
        <v>211</v>
      </c>
      <c r="Z88" s="102"/>
      <c r="AA88" s="103">
        <v>0.99782000000000004</v>
      </c>
      <c r="AB88" s="102"/>
      <c r="AC88" s="103">
        <v>2.1800000000000001E-3</v>
      </c>
      <c r="AD88" s="102"/>
      <c r="AE88" s="103">
        <v>2.1099999999999999E-3</v>
      </c>
      <c r="AF88" s="102"/>
      <c r="AG88" s="100">
        <v>97001</v>
      </c>
      <c r="AH88" s="101"/>
      <c r="AI88" s="100">
        <v>3216514</v>
      </c>
      <c r="AJ88" s="86"/>
      <c r="AK88" s="99">
        <v>33.119999999999997</v>
      </c>
      <c r="AL88" s="98"/>
    </row>
    <row r="89" spans="2:38" s="87" customFormat="1" ht="12.75" customHeight="1">
      <c r="B89" s="106">
        <v>57</v>
      </c>
      <c r="C89" s="105"/>
      <c r="D89" s="104">
        <v>94729</v>
      </c>
      <c r="E89" s="102"/>
      <c r="F89" s="104">
        <v>448</v>
      </c>
      <c r="G89" s="102"/>
      <c r="H89" s="103">
        <v>0.99526999999999999</v>
      </c>
      <c r="I89" s="102"/>
      <c r="J89" s="103">
        <v>4.7299999999999998E-3</v>
      </c>
      <c r="K89" s="102"/>
      <c r="L89" s="103">
        <v>4.5300000000000002E-3</v>
      </c>
      <c r="M89" s="102"/>
      <c r="N89" s="100">
        <v>94508</v>
      </c>
      <c r="O89" s="101"/>
      <c r="P89" s="100">
        <v>2531814</v>
      </c>
      <c r="Q89" s="86"/>
      <c r="R89" s="99">
        <v>26.73</v>
      </c>
      <c r="S89" s="98"/>
      <c r="U89" s="106">
        <v>57</v>
      </c>
      <c r="V89" s="105"/>
      <c r="W89" s="104">
        <v>96894</v>
      </c>
      <c r="X89" s="102"/>
      <c r="Y89" s="104">
        <v>225</v>
      </c>
      <c r="Z89" s="102"/>
      <c r="AA89" s="103">
        <v>0.99766999999999995</v>
      </c>
      <c r="AB89" s="102"/>
      <c r="AC89" s="103">
        <v>2.33E-3</v>
      </c>
      <c r="AD89" s="102"/>
      <c r="AE89" s="103">
        <v>2.2499999999999998E-3</v>
      </c>
      <c r="AF89" s="102"/>
      <c r="AG89" s="100">
        <v>96783</v>
      </c>
      <c r="AH89" s="101"/>
      <c r="AI89" s="100">
        <v>3119513</v>
      </c>
      <c r="AJ89" s="86"/>
      <c r="AK89" s="99">
        <v>32.19</v>
      </c>
      <c r="AL89" s="98"/>
    </row>
    <row r="90" spans="2:38" s="87" customFormat="1" ht="12.75" customHeight="1">
      <c r="B90" s="106">
        <v>58</v>
      </c>
      <c r="C90" s="105"/>
      <c r="D90" s="104">
        <v>94280</v>
      </c>
      <c r="E90" s="102"/>
      <c r="F90" s="104">
        <v>487</v>
      </c>
      <c r="G90" s="102"/>
      <c r="H90" s="103">
        <v>0.99482999999999999</v>
      </c>
      <c r="I90" s="102"/>
      <c r="J90" s="103">
        <v>5.1700000000000001E-3</v>
      </c>
      <c r="K90" s="102"/>
      <c r="L90" s="103">
        <v>4.9500000000000004E-3</v>
      </c>
      <c r="M90" s="102"/>
      <c r="N90" s="100">
        <v>94040</v>
      </c>
      <c r="O90" s="101"/>
      <c r="P90" s="100">
        <v>2437307</v>
      </c>
      <c r="Q90" s="86"/>
      <c r="R90" s="99">
        <v>25.85</v>
      </c>
      <c r="S90" s="98"/>
      <c r="U90" s="106">
        <v>58</v>
      </c>
      <c r="V90" s="105"/>
      <c r="W90" s="104">
        <v>96669</v>
      </c>
      <c r="X90" s="102"/>
      <c r="Y90" s="104">
        <v>239</v>
      </c>
      <c r="Z90" s="102"/>
      <c r="AA90" s="103">
        <v>0.99753000000000003</v>
      </c>
      <c r="AB90" s="102"/>
      <c r="AC90" s="103">
        <v>2.47E-3</v>
      </c>
      <c r="AD90" s="102"/>
      <c r="AE90" s="103">
        <v>2.3999999999999998E-3</v>
      </c>
      <c r="AF90" s="102"/>
      <c r="AG90" s="100">
        <v>96551</v>
      </c>
      <c r="AH90" s="101"/>
      <c r="AI90" s="100">
        <v>3022730</v>
      </c>
      <c r="AJ90" s="86"/>
      <c r="AK90" s="99">
        <v>31.27</v>
      </c>
      <c r="AL90" s="98"/>
    </row>
    <row r="91" spans="2:38" s="87" customFormat="1" ht="12.75" customHeight="1">
      <c r="B91" s="106">
        <v>59</v>
      </c>
      <c r="C91" s="105"/>
      <c r="D91" s="104">
        <v>93793</v>
      </c>
      <c r="E91" s="102"/>
      <c r="F91" s="104">
        <v>530</v>
      </c>
      <c r="G91" s="102"/>
      <c r="H91" s="103">
        <v>0.99434</v>
      </c>
      <c r="I91" s="102"/>
      <c r="J91" s="103">
        <v>5.6600000000000001E-3</v>
      </c>
      <c r="K91" s="102"/>
      <c r="L91" s="103">
        <v>5.4099999999999999E-3</v>
      </c>
      <c r="M91" s="102"/>
      <c r="N91" s="100">
        <v>93532</v>
      </c>
      <c r="O91" s="101"/>
      <c r="P91" s="100">
        <v>2343266</v>
      </c>
      <c r="Q91" s="86"/>
      <c r="R91" s="99">
        <v>24.98</v>
      </c>
      <c r="S91" s="98"/>
      <c r="U91" s="106">
        <v>59</v>
      </c>
      <c r="V91" s="105"/>
      <c r="W91" s="104">
        <v>96430</v>
      </c>
      <c r="X91" s="102"/>
      <c r="Y91" s="104">
        <v>253</v>
      </c>
      <c r="Z91" s="102"/>
      <c r="AA91" s="103">
        <v>0.99736999999999998</v>
      </c>
      <c r="AB91" s="102"/>
      <c r="AC91" s="103">
        <v>2.63E-3</v>
      </c>
      <c r="AD91" s="102"/>
      <c r="AE91" s="103">
        <v>2.5500000000000002E-3</v>
      </c>
      <c r="AF91" s="102"/>
      <c r="AG91" s="100">
        <v>96305</v>
      </c>
      <c r="AH91" s="101"/>
      <c r="AI91" s="100">
        <v>2926179</v>
      </c>
      <c r="AJ91" s="86"/>
      <c r="AK91" s="99">
        <v>30.35</v>
      </c>
      <c r="AL91" s="98"/>
    </row>
    <row r="92" spans="2:38" s="87" customFormat="1" ht="7.5" customHeight="1">
      <c r="B92" s="106"/>
      <c r="C92" s="105"/>
      <c r="D92" s="104"/>
      <c r="E92" s="102"/>
      <c r="F92" s="104"/>
      <c r="G92" s="102"/>
      <c r="H92" s="103"/>
      <c r="I92" s="102"/>
      <c r="J92" s="103"/>
      <c r="K92" s="102"/>
      <c r="L92" s="103"/>
      <c r="M92" s="102"/>
      <c r="N92" s="100"/>
      <c r="O92" s="101"/>
      <c r="P92" s="100"/>
      <c r="Q92" s="86"/>
      <c r="R92" s="99"/>
      <c r="S92" s="98"/>
      <c r="U92" s="106"/>
      <c r="V92" s="105"/>
      <c r="W92" s="104"/>
      <c r="X92" s="102"/>
      <c r="Y92" s="104"/>
      <c r="Z92" s="102"/>
      <c r="AA92" s="103"/>
      <c r="AB92" s="102"/>
      <c r="AC92" s="103"/>
      <c r="AD92" s="102"/>
      <c r="AE92" s="103"/>
      <c r="AF92" s="102"/>
      <c r="AG92" s="100"/>
      <c r="AH92" s="101"/>
      <c r="AI92" s="100"/>
      <c r="AJ92" s="86"/>
      <c r="AK92" s="99"/>
      <c r="AL92" s="98"/>
    </row>
    <row r="93" spans="2:38" s="87" customFormat="1" ht="12.75" customHeight="1">
      <c r="B93" s="106">
        <v>60</v>
      </c>
      <c r="C93" s="105"/>
      <c r="D93" s="104">
        <v>93263</v>
      </c>
      <c r="E93" s="102"/>
      <c r="F93" s="104">
        <v>582</v>
      </c>
      <c r="G93" s="102"/>
      <c r="H93" s="103">
        <v>0.99375999999999998</v>
      </c>
      <c r="I93" s="102"/>
      <c r="J93" s="103">
        <v>6.2399999999999999E-3</v>
      </c>
      <c r="K93" s="102"/>
      <c r="L93" s="103">
        <v>5.9500000000000004E-3</v>
      </c>
      <c r="M93" s="102"/>
      <c r="N93" s="100">
        <v>92977</v>
      </c>
      <c r="O93" s="101"/>
      <c r="P93" s="100">
        <v>2249734</v>
      </c>
      <c r="Q93" s="86"/>
      <c r="R93" s="99">
        <v>24.12</v>
      </c>
      <c r="S93" s="98"/>
      <c r="U93" s="106">
        <v>60</v>
      </c>
      <c r="V93" s="105"/>
      <c r="W93" s="104">
        <v>96177</v>
      </c>
      <c r="X93" s="102"/>
      <c r="Y93" s="104">
        <v>271</v>
      </c>
      <c r="Z93" s="102"/>
      <c r="AA93" s="103">
        <v>0.99719000000000002</v>
      </c>
      <c r="AB93" s="102"/>
      <c r="AC93" s="103">
        <v>2.81E-3</v>
      </c>
      <c r="AD93" s="102"/>
      <c r="AE93" s="103">
        <v>2.7200000000000002E-3</v>
      </c>
      <c r="AF93" s="102"/>
      <c r="AG93" s="100">
        <v>96043</v>
      </c>
      <c r="AH93" s="101"/>
      <c r="AI93" s="100">
        <v>2829875</v>
      </c>
      <c r="AJ93" s="86"/>
      <c r="AK93" s="99">
        <v>29.42</v>
      </c>
      <c r="AL93" s="98"/>
    </row>
    <row r="94" spans="2:38" s="87" customFormat="1" ht="12.75" customHeight="1">
      <c r="B94" s="106">
        <v>61</v>
      </c>
      <c r="C94" s="105"/>
      <c r="D94" s="104">
        <v>92681</v>
      </c>
      <c r="E94" s="102"/>
      <c r="F94" s="104">
        <v>640</v>
      </c>
      <c r="G94" s="102"/>
      <c r="H94" s="103">
        <v>0.99309000000000003</v>
      </c>
      <c r="I94" s="102"/>
      <c r="J94" s="103">
        <v>6.9100000000000003E-3</v>
      </c>
      <c r="K94" s="102"/>
      <c r="L94" s="103">
        <v>6.5799999999999999E-3</v>
      </c>
      <c r="M94" s="102"/>
      <c r="N94" s="100">
        <v>92366</v>
      </c>
      <c r="O94" s="101"/>
      <c r="P94" s="100">
        <v>2156758</v>
      </c>
      <c r="Q94" s="86"/>
      <c r="R94" s="99">
        <v>23.27</v>
      </c>
      <c r="S94" s="98"/>
      <c r="U94" s="106">
        <v>61</v>
      </c>
      <c r="V94" s="105"/>
      <c r="W94" s="104">
        <v>95906</v>
      </c>
      <c r="X94" s="102"/>
      <c r="Y94" s="104">
        <v>293</v>
      </c>
      <c r="Z94" s="102"/>
      <c r="AA94" s="103">
        <v>0.99695</v>
      </c>
      <c r="AB94" s="102"/>
      <c r="AC94" s="103">
        <v>3.0500000000000002E-3</v>
      </c>
      <c r="AD94" s="102"/>
      <c r="AE94" s="103">
        <v>2.9299999999999999E-3</v>
      </c>
      <c r="AF94" s="102"/>
      <c r="AG94" s="100">
        <v>95762</v>
      </c>
      <c r="AH94" s="101"/>
      <c r="AI94" s="100">
        <v>2733832</v>
      </c>
      <c r="AJ94" s="86"/>
      <c r="AK94" s="99">
        <v>28.51</v>
      </c>
      <c r="AL94" s="98"/>
    </row>
    <row r="95" spans="2:38" s="87" customFormat="1" ht="12.75" customHeight="1">
      <c r="B95" s="106">
        <v>62</v>
      </c>
      <c r="C95" s="105"/>
      <c r="D95" s="104">
        <v>92041</v>
      </c>
      <c r="E95" s="102"/>
      <c r="F95" s="104">
        <v>704</v>
      </c>
      <c r="G95" s="102"/>
      <c r="H95" s="103">
        <v>0.99234999999999995</v>
      </c>
      <c r="I95" s="102"/>
      <c r="J95" s="103">
        <v>7.6499999999999997E-3</v>
      </c>
      <c r="K95" s="102"/>
      <c r="L95" s="103">
        <v>7.3000000000000001E-3</v>
      </c>
      <c r="M95" s="102"/>
      <c r="N95" s="100">
        <v>91694</v>
      </c>
      <c r="O95" s="101"/>
      <c r="P95" s="100">
        <v>2064391</v>
      </c>
      <c r="Q95" s="86"/>
      <c r="R95" s="99">
        <v>22.43</v>
      </c>
      <c r="S95" s="98"/>
      <c r="U95" s="106">
        <v>62</v>
      </c>
      <c r="V95" s="105"/>
      <c r="W95" s="104">
        <v>95613</v>
      </c>
      <c r="X95" s="102"/>
      <c r="Y95" s="104">
        <v>319</v>
      </c>
      <c r="Z95" s="102"/>
      <c r="AA95" s="103">
        <v>0.99666999999999994</v>
      </c>
      <c r="AB95" s="102"/>
      <c r="AC95" s="103">
        <v>3.3300000000000001E-3</v>
      </c>
      <c r="AD95" s="102"/>
      <c r="AE95" s="103">
        <v>3.1900000000000001E-3</v>
      </c>
      <c r="AF95" s="102"/>
      <c r="AG95" s="100">
        <v>95456</v>
      </c>
      <c r="AH95" s="101"/>
      <c r="AI95" s="100">
        <v>2638070</v>
      </c>
      <c r="AJ95" s="86"/>
      <c r="AK95" s="99">
        <v>27.59</v>
      </c>
      <c r="AL95" s="98"/>
    </row>
    <row r="96" spans="2:38" s="87" customFormat="1" ht="12.75" customHeight="1">
      <c r="B96" s="106">
        <v>63</v>
      </c>
      <c r="C96" s="105"/>
      <c r="D96" s="104">
        <v>91337</v>
      </c>
      <c r="E96" s="102"/>
      <c r="F96" s="104">
        <v>768</v>
      </c>
      <c r="G96" s="102"/>
      <c r="H96" s="103">
        <v>0.99158999999999997</v>
      </c>
      <c r="I96" s="102"/>
      <c r="J96" s="103">
        <v>8.4100000000000008E-3</v>
      </c>
      <c r="K96" s="102"/>
      <c r="L96" s="103">
        <v>8.0499999999999999E-3</v>
      </c>
      <c r="M96" s="102"/>
      <c r="N96" s="100">
        <v>90959</v>
      </c>
      <c r="O96" s="101"/>
      <c r="P96" s="100">
        <v>1972697</v>
      </c>
      <c r="Q96" s="86"/>
      <c r="R96" s="99">
        <v>21.6</v>
      </c>
      <c r="S96" s="98"/>
      <c r="U96" s="106">
        <v>63</v>
      </c>
      <c r="V96" s="105"/>
      <c r="W96" s="104">
        <v>95295</v>
      </c>
      <c r="X96" s="102"/>
      <c r="Y96" s="104">
        <v>344</v>
      </c>
      <c r="Z96" s="102"/>
      <c r="AA96" s="103">
        <v>0.99639</v>
      </c>
      <c r="AB96" s="102"/>
      <c r="AC96" s="103">
        <v>3.6099999999999999E-3</v>
      </c>
      <c r="AD96" s="102"/>
      <c r="AE96" s="103">
        <v>3.48E-3</v>
      </c>
      <c r="AF96" s="102"/>
      <c r="AG96" s="100">
        <v>95125</v>
      </c>
      <c r="AH96" s="101"/>
      <c r="AI96" s="100">
        <v>2542614</v>
      </c>
      <c r="AJ96" s="86"/>
      <c r="AK96" s="99">
        <v>26.68</v>
      </c>
      <c r="AL96" s="98"/>
    </row>
    <row r="97" spans="2:38" s="87" customFormat="1" ht="12.75" customHeight="1">
      <c r="B97" s="106">
        <v>64</v>
      </c>
      <c r="C97" s="105"/>
      <c r="D97" s="104">
        <v>90569</v>
      </c>
      <c r="E97" s="102"/>
      <c r="F97" s="104">
        <v>835</v>
      </c>
      <c r="G97" s="102"/>
      <c r="H97" s="103">
        <v>0.99077999999999999</v>
      </c>
      <c r="I97" s="102"/>
      <c r="J97" s="103">
        <v>9.2200000000000008E-3</v>
      </c>
      <c r="K97" s="102"/>
      <c r="L97" s="103">
        <v>8.8400000000000006E-3</v>
      </c>
      <c r="M97" s="102"/>
      <c r="N97" s="100">
        <v>90157</v>
      </c>
      <c r="O97" s="101"/>
      <c r="P97" s="100">
        <v>1881738</v>
      </c>
      <c r="Q97" s="86"/>
      <c r="R97" s="99">
        <v>20.78</v>
      </c>
      <c r="S97" s="98"/>
      <c r="U97" s="106">
        <v>64</v>
      </c>
      <c r="V97" s="105"/>
      <c r="W97" s="104">
        <v>94951</v>
      </c>
      <c r="X97" s="102"/>
      <c r="Y97" s="104">
        <v>371</v>
      </c>
      <c r="Z97" s="102"/>
      <c r="AA97" s="103">
        <v>0.99609999999999999</v>
      </c>
      <c r="AB97" s="102"/>
      <c r="AC97" s="103">
        <v>3.8999999999999998E-3</v>
      </c>
      <c r="AD97" s="102"/>
      <c r="AE97" s="103">
        <v>3.7599999999999999E-3</v>
      </c>
      <c r="AF97" s="102"/>
      <c r="AG97" s="100">
        <v>94768</v>
      </c>
      <c r="AH97" s="101"/>
      <c r="AI97" s="100">
        <v>2447489</v>
      </c>
      <c r="AJ97" s="86"/>
      <c r="AK97" s="99">
        <v>25.78</v>
      </c>
      <c r="AL97" s="98"/>
    </row>
    <row r="98" spans="2:38" s="87" customFormat="1" ht="7.5" customHeight="1">
      <c r="B98" s="106"/>
      <c r="C98" s="105"/>
      <c r="D98" s="104"/>
      <c r="E98" s="102"/>
      <c r="F98" s="104"/>
      <c r="G98" s="102"/>
      <c r="H98" s="103"/>
      <c r="I98" s="102"/>
      <c r="J98" s="103"/>
      <c r="K98" s="102"/>
      <c r="L98" s="103"/>
      <c r="M98" s="102"/>
      <c r="N98" s="100"/>
      <c r="O98" s="101"/>
      <c r="P98" s="100"/>
      <c r="Q98" s="86"/>
      <c r="R98" s="99"/>
      <c r="S98" s="98"/>
      <c r="U98" s="106"/>
      <c r="V98" s="105"/>
      <c r="W98" s="104"/>
      <c r="X98" s="102"/>
      <c r="Y98" s="104"/>
      <c r="Z98" s="102"/>
      <c r="AA98" s="103"/>
      <c r="AB98" s="102"/>
      <c r="AC98" s="103"/>
      <c r="AD98" s="102"/>
      <c r="AE98" s="103"/>
      <c r="AF98" s="102"/>
      <c r="AG98" s="100"/>
      <c r="AH98" s="101"/>
      <c r="AI98" s="100"/>
      <c r="AJ98" s="86"/>
      <c r="AK98" s="99"/>
      <c r="AL98" s="98"/>
    </row>
    <row r="99" spans="2:38" s="87" customFormat="1" ht="12.75" customHeight="1">
      <c r="B99" s="106">
        <v>65</v>
      </c>
      <c r="C99" s="105"/>
      <c r="D99" s="104">
        <v>89734</v>
      </c>
      <c r="E99" s="102"/>
      <c r="F99" s="104">
        <v>906</v>
      </c>
      <c r="G99" s="102"/>
      <c r="H99" s="103">
        <v>0.9899</v>
      </c>
      <c r="I99" s="102"/>
      <c r="J99" s="103">
        <v>1.01E-2</v>
      </c>
      <c r="K99" s="102"/>
      <c r="L99" s="103">
        <v>9.6799999999999994E-3</v>
      </c>
      <c r="M99" s="102"/>
      <c r="N99" s="100">
        <v>89288</v>
      </c>
      <c r="O99" s="101"/>
      <c r="P99" s="100">
        <v>1791581</v>
      </c>
      <c r="Q99" s="86"/>
      <c r="R99" s="99">
        <v>19.97</v>
      </c>
      <c r="S99" s="98"/>
      <c r="U99" s="106">
        <v>65</v>
      </c>
      <c r="V99" s="105"/>
      <c r="W99" s="104">
        <v>94580</v>
      </c>
      <c r="X99" s="102"/>
      <c r="Y99" s="104">
        <v>399</v>
      </c>
      <c r="Z99" s="102"/>
      <c r="AA99" s="103">
        <v>0.99578</v>
      </c>
      <c r="AB99" s="102"/>
      <c r="AC99" s="103">
        <v>4.2199999999999998E-3</v>
      </c>
      <c r="AD99" s="102"/>
      <c r="AE99" s="103">
        <v>4.0600000000000002E-3</v>
      </c>
      <c r="AF99" s="102"/>
      <c r="AG99" s="100">
        <v>94383</v>
      </c>
      <c r="AH99" s="101"/>
      <c r="AI99" s="100">
        <v>2352721</v>
      </c>
      <c r="AJ99" s="86"/>
      <c r="AK99" s="99">
        <v>24.88</v>
      </c>
      <c r="AL99" s="98"/>
    </row>
    <row r="100" spans="2:38" s="87" customFormat="1" ht="12.75" customHeight="1">
      <c r="B100" s="106">
        <v>66</v>
      </c>
      <c r="C100" s="105"/>
      <c r="D100" s="104">
        <v>88829</v>
      </c>
      <c r="E100" s="102"/>
      <c r="F100" s="104">
        <v>991</v>
      </c>
      <c r="G100" s="102"/>
      <c r="H100" s="103">
        <v>0.98885000000000001</v>
      </c>
      <c r="I100" s="102"/>
      <c r="J100" s="103">
        <v>1.115E-2</v>
      </c>
      <c r="K100" s="102"/>
      <c r="L100" s="103">
        <v>1.065E-2</v>
      </c>
      <c r="M100" s="102"/>
      <c r="N100" s="100">
        <v>88341</v>
      </c>
      <c r="O100" s="101"/>
      <c r="P100" s="100">
        <v>1702293</v>
      </c>
      <c r="Q100" s="86"/>
      <c r="R100" s="99">
        <v>19.16</v>
      </c>
      <c r="S100" s="98"/>
      <c r="U100" s="106">
        <v>66</v>
      </c>
      <c r="V100" s="105"/>
      <c r="W100" s="104">
        <v>94181</v>
      </c>
      <c r="X100" s="102"/>
      <c r="Y100" s="104">
        <v>434</v>
      </c>
      <c r="Z100" s="102"/>
      <c r="AA100" s="103">
        <v>0.99539</v>
      </c>
      <c r="AB100" s="102"/>
      <c r="AC100" s="103">
        <v>4.6100000000000004E-3</v>
      </c>
      <c r="AD100" s="102"/>
      <c r="AE100" s="103">
        <v>4.4099999999999999E-3</v>
      </c>
      <c r="AF100" s="102"/>
      <c r="AG100" s="100">
        <v>93967</v>
      </c>
      <c r="AH100" s="101"/>
      <c r="AI100" s="100">
        <v>2258338</v>
      </c>
      <c r="AJ100" s="86"/>
      <c r="AK100" s="99">
        <v>23.98</v>
      </c>
      <c r="AL100" s="98"/>
    </row>
    <row r="101" spans="2:38" s="87" customFormat="1" ht="12.75" customHeight="1">
      <c r="B101" s="106">
        <v>67</v>
      </c>
      <c r="C101" s="105"/>
      <c r="D101" s="104">
        <v>87838</v>
      </c>
      <c r="E101" s="102"/>
      <c r="F101" s="104">
        <v>1090</v>
      </c>
      <c r="G101" s="102"/>
      <c r="H101" s="103">
        <v>0.98758999999999997</v>
      </c>
      <c r="I101" s="102"/>
      <c r="J101" s="103">
        <v>1.2409999999999999E-2</v>
      </c>
      <c r="K101" s="102"/>
      <c r="L101" s="103">
        <v>1.1820000000000001E-2</v>
      </c>
      <c r="M101" s="102"/>
      <c r="N101" s="100">
        <v>87302</v>
      </c>
      <c r="O101" s="101"/>
      <c r="P101" s="100">
        <v>1613952</v>
      </c>
      <c r="Q101" s="86"/>
      <c r="R101" s="99">
        <v>18.37</v>
      </c>
      <c r="S101" s="98"/>
      <c r="U101" s="106">
        <v>67</v>
      </c>
      <c r="V101" s="105"/>
      <c r="W101" s="104">
        <v>93747</v>
      </c>
      <c r="X101" s="102"/>
      <c r="Y101" s="104">
        <v>475</v>
      </c>
      <c r="Z101" s="102"/>
      <c r="AA101" s="103">
        <v>0.99492999999999998</v>
      </c>
      <c r="AB101" s="102"/>
      <c r="AC101" s="103">
        <v>5.0699999999999999E-3</v>
      </c>
      <c r="AD101" s="102"/>
      <c r="AE101" s="103">
        <v>4.8399999999999997E-3</v>
      </c>
      <c r="AF101" s="102"/>
      <c r="AG101" s="100">
        <v>93513</v>
      </c>
      <c r="AH101" s="101"/>
      <c r="AI101" s="100">
        <v>2164371</v>
      </c>
      <c r="AJ101" s="86"/>
      <c r="AK101" s="99">
        <v>23.09</v>
      </c>
      <c r="AL101" s="98"/>
    </row>
    <row r="102" spans="2:38" s="87" customFormat="1" ht="12.75" customHeight="1">
      <c r="B102" s="106">
        <v>68</v>
      </c>
      <c r="C102" s="105"/>
      <c r="D102" s="104">
        <v>86748</v>
      </c>
      <c r="E102" s="102"/>
      <c r="F102" s="104">
        <v>1195</v>
      </c>
      <c r="G102" s="102"/>
      <c r="H102" s="103">
        <v>0.98621999999999999</v>
      </c>
      <c r="I102" s="102"/>
      <c r="J102" s="103">
        <v>1.3780000000000001E-2</v>
      </c>
      <c r="K102" s="102"/>
      <c r="L102" s="103">
        <v>1.3169999999999999E-2</v>
      </c>
      <c r="M102" s="102"/>
      <c r="N102" s="100">
        <v>86159</v>
      </c>
      <c r="O102" s="101"/>
      <c r="P102" s="100">
        <v>1526650</v>
      </c>
      <c r="Q102" s="86"/>
      <c r="R102" s="99">
        <v>17.600000000000001</v>
      </c>
      <c r="S102" s="98"/>
      <c r="U102" s="106">
        <v>68</v>
      </c>
      <c r="V102" s="105"/>
      <c r="W102" s="104">
        <v>93272</v>
      </c>
      <c r="X102" s="102"/>
      <c r="Y102" s="104">
        <v>521</v>
      </c>
      <c r="Z102" s="102"/>
      <c r="AA102" s="103">
        <v>0.99441999999999997</v>
      </c>
      <c r="AB102" s="102"/>
      <c r="AC102" s="103">
        <v>5.5799999999999999E-3</v>
      </c>
      <c r="AD102" s="102"/>
      <c r="AE102" s="103">
        <v>5.3299999999999997E-3</v>
      </c>
      <c r="AF102" s="102"/>
      <c r="AG102" s="100">
        <v>93016</v>
      </c>
      <c r="AH102" s="101"/>
      <c r="AI102" s="100">
        <v>2070858</v>
      </c>
      <c r="AJ102" s="86"/>
      <c r="AK102" s="99">
        <v>22.2</v>
      </c>
      <c r="AL102" s="98"/>
    </row>
    <row r="103" spans="2:38" s="87" customFormat="1" ht="12.75" customHeight="1">
      <c r="B103" s="106">
        <v>69</v>
      </c>
      <c r="C103" s="105"/>
      <c r="D103" s="104">
        <v>85553</v>
      </c>
      <c r="E103" s="102"/>
      <c r="F103" s="104">
        <v>1299</v>
      </c>
      <c r="G103" s="102"/>
      <c r="H103" s="103">
        <v>0.98482000000000003</v>
      </c>
      <c r="I103" s="102"/>
      <c r="J103" s="103">
        <v>1.5180000000000001E-2</v>
      </c>
      <c r="K103" s="102"/>
      <c r="L103" s="103">
        <v>1.457E-2</v>
      </c>
      <c r="M103" s="102"/>
      <c r="N103" s="100">
        <v>84912</v>
      </c>
      <c r="O103" s="101"/>
      <c r="P103" s="100">
        <v>1440491</v>
      </c>
      <c r="Q103" s="86"/>
      <c r="R103" s="99">
        <v>16.84</v>
      </c>
      <c r="S103" s="98"/>
      <c r="U103" s="106">
        <v>69</v>
      </c>
      <c r="V103" s="105"/>
      <c r="W103" s="104">
        <v>92751</v>
      </c>
      <c r="X103" s="102"/>
      <c r="Y103" s="104">
        <v>569</v>
      </c>
      <c r="Z103" s="102"/>
      <c r="AA103" s="103">
        <v>0.99387000000000003</v>
      </c>
      <c r="AB103" s="102"/>
      <c r="AC103" s="103">
        <v>6.13E-3</v>
      </c>
      <c r="AD103" s="102"/>
      <c r="AE103" s="103">
        <v>5.8599999999999998E-3</v>
      </c>
      <c r="AF103" s="102"/>
      <c r="AG103" s="100">
        <v>92471</v>
      </c>
      <c r="AH103" s="101"/>
      <c r="AI103" s="100">
        <v>1977843</v>
      </c>
      <c r="AJ103" s="86"/>
      <c r="AK103" s="99">
        <v>21.32</v>
      </c>
      <c r="AL103" s="98"/>
    </row>
    <row r="104" spans="2:38" s="87" customFormat="1" ht="7.5" customHeight="1">
      <c r="B104" s="106"/>
      <c r="C104" s="105"/>
      <c r="D104" s="104"/>
      <c r="E104" s="102"/>
      <c r="F104" s="104"/>
      <c r="G104" s="102"/>
      <c r="H104" s="103"/>
      <c r="I104" s="102"/>
      <c r="J104" s="103"/>
      <c r="K104" s="102"/>
      <c r="L104" s="103"/>
      <c r="M104" s="102"/>
      <c r="N104" s="100"/>
      <c r="O104" s="101"/>
      <c r="P104" s="100"/>
      <c r="Q104" s="86"/>
      <c r="R104" s="99"/>
      <c r="S104" s="98"/>
      <c r="U104" s="106"/>
      <c r="V104" s="105"/>
      <c r="W104" s="104"/>
      <c r="X104" s="102"/>
      <c r="Y104" s="104"/>
      <c r="Z104" s="102"/>
      <c r="AA104" s="103"/>
      <c r="AB104" s="102"/>
      <c r="AC104" s="103"/>
      <c r="AD104" s="102"/>
      <c r="AE104" s="103"/>
      <c r="AF104" s="102"/>
      <c r="AG104" s="100"/>
      <c r="AH104" s="101"/>
      <c r="AI104" s="100"/>
      <c r="AJ104" s="86"/>
      <c r="AK104" s="99"/>
      <c r="AL104" s="98"/>
    </row>
    <row r="105" spans="2:38" s="87" customFormat="1" ht="12.75" customHeight="1">
      <c r="B105" s="106">
        <v>70</v>
      </c>
      <c r="C105" s="105"/>
      <c r="D105" s="104">
        <v>84254</v>
      </c>
      <c r="E105" s="102"/>
      <c r="F105" s="104">
        <v>1414</v>
      </c>
      <c r="G105" s="102"/>
      <c r="H105" s="103">
        <v>0.98321999999999998</v>
      </c>
      <c r="I105" s="102"/>
      <c r="J105" s="103">
        <v>1.678E-2</v>
      </c>
      <c r="K105" s="102"/>
      <c r="L105" s="103">
        <v>1.609E-2</v>
      </c>
      <c r="M105" s="102"/>
      <c r="N105" s="100">
        <v>83557</v>
      </c>
      <c r="O105" s="101"/>
      <c r="P105" s="100">
        <v>1355579</v>
      </c>
      <c r="Q105" s="86"/>
      <c r="R105" s="99">
        <v>16.09</v>
      </c>
      <c r="S105" s="98"/>
      <c r="U105" s="106">
        <v>70</v>
      </c>
      <c r="V105" s="105"/>
      <c r="W105" s="104">
        <v>92183</v>
      </c>
      <c r="X105" s="102"/>
      <c r="Y105" s="104">
        <v>627</v>
      </c>
      <c r="Z105" s="102"/>
      <c r="AA105" s="103">
        <v>0.99319000000000002</v>
      </c>
      <c r="AB105" s="102"/>
      <c r="AC105" s="103">
        <v>6.8100000000000001E-3</v>
      </c>
      <c r="AD105" s="102"/>
      <c r="AE105" s="103">
        <v>6.4799999999999996E-3</v>
      </c>
      <c r="AF105" s="102"/>
      <c r="AG105" s="100">
        <v>91874</v>
      </c>
      <c r="AH105" s="101"/>
      <c r="AI105" s="100">
        <v>1885371</v>
      </c>
      <c r="AJ105" s="86"/>
      <c r="AK105" s="99">
        <v>20.45</v>
      </c>
      <c r="AL105" s="98"/>
    </row>
    <row r="106" spans="2:38" s="87" customFormat="1" ht="12.75" customHeight="1">
      <c r="B106" s="106">
        <v>71</v>
      </c>
      <c r="C106" s="105"/>
      <c r="D106" s="104">
        <v>82840</v>
      </c>
      <c r="E106" s="102"/>
      <c r="F106" s="104">
        <v>1526</v>
      </c>
      <c r="G106" s="102"/>
      <c r="H106" s="103">
        <v>0.98157000000000005</v>
      </c>
      <c r="I106" s="102"/>
      <c r="J106" s="103">
        <v>1.8429999999999998E-2</v>
      </c>
      <c r="K106" s="102"/>
      <c r="L106" s="103">
        <v>1.7749999999999998E-2</v>
      </c>
      <c r="M106" s="102"/>
      <c r="N106" s="100">
        <v>82086</v>
      </c>
      <c r="O106" s="101"/>
      <c r="P106" s="100">
        <v>1272023</v>
      </c>
      <c r="Q106" s="86"/>
      <c r="R106" s="99">
        <v>15.36</v>
      </c>
      <c r="S106" s="98"/>
      <c r="U106" s="106">
        <v>71</v>
      </c>
      <c r="V106" s="105"/>
      <c r="W106" s="104">
        <v>91555</v>
      </c>
      <c r="X106" s="102"/>
      <c r="Y106" s="104">
        <v>690</v>
      </c>
      <c r="Z106" s="102"/>
      <c r="AA106" s="103">
        <v>0.99246000000000001</v>
      </c>
      <c r="AB106" s="102"/>
      <c r="AC106" s="103">
        <v>7.5399999999999998E-3</v>
      </c>
      <c r="AD106" s="102"/>
      <c r="AE106" s="103">
        <v>7.1900000000000002E-3</v>
      </c>
      <c r="AF106" s="102"/>
      <c r="AG106" s="100">
        <v>91215</v>
      </c>
      <c r="AH106" s="101"/>
      <c r="AI106" s="100">
        <v>1793497</v>
      </c>
      <c r="AJ106" s="86"/>
      <c r="AK106" s="99">
        <v>19.59</v>
      </c>
      <c r="AL106" s="98"/>
    </row>
    <row r="107" spans="2:38" s="87" customFormat="1" ht="12.75" customHeight="1">
      <c r="B107" s="106">
        <v>72</v>
      </c>
      <c r="C107" s="105"/>
      <c r="D107" s="104">
        <v>81314</v>
      </c>
      <c r="E107" s="102"/>
      <c r="F107" s="104">
        <v>1636</v>
      </c>
      <c r="G107" s="102"/>
      <c r="H107" s="103">
        <v>0.97987999999999997</v>
      </c>
      <c r="I107" s="102"/>
      <c r="J107" s="103">
        <v>2.0119999999999999E-2</v>
      </c>
      <c r="K107" s="102"/>
      <c r="L107" s="103">
        <v>1.9439999999999999E-2</v>
      </c>
      <c r="M107" s="102"/>
      <c r="N107" s="100">
        <v>80505</v>
      </c>
      <c r="O107" s="101"/>
      <c r="P107" s="100">
        <v>1189936</v>
      </c>
      <c r="Q107" s="86"/>
      <c r="R107" s="99">
        <v>14.63</v>
      </c>
      <c r="S107" s="98"/>
      <c r="U107" s="106">
        <v>72</v>
      </c>
      <c r="V107" s="105"/>
      <c r="W107" s="104">
        <v>90865</v>
      </c>
      <c r="X107" s="102"/>
      <c r="Y107" s="104">
        <v>754</v>
      </c>
      <c r="Z107" s="102"/>
      <c r="AA107" s="103">
        <v>0.99170000000000003</v>
      </c>
      <c r="AB107" s="102"/>
      <c r="AC107" s="103">
        <v>8.3000000000000001E-3</v>
      </c>
      <c r="AD107" s="102"/>
      <c r="AE107" s="103">
        <v>7.9399999999999991E-3</v>
      </c>
      <c r="AF107" s="102"/>
      <c r="AG107" s="100">
        <v>90494</v>
      </c>
      <c r="AH107" s="101"/>
      <c r="AI107" s="100">
        <v>1702282</v>
      </c>
      <c r="AJ107" s="86"/>
      <c r="AK107" s="99">
        <v>18.73</v>
      </c>
      <c r="AL107" s="98"/>
    </row>
    <row r="108" spans="2:38" s="87" customFormat="1" ht="12.75" customHeight="1">
      <c r="B108" s="106">
        <v>73</v>
      </c>
      <c r="C108" s="105"/>
      <c r="D108" s="104">
        <v>79678</v>
      </c>
      <c r="E108" s="102"/>
      <c r="F108" s="104">
        <v>1757</v>
      </c>
      <c r="G108" s="102"/>
      <c r="H108" s="103">
        <v>0.97794999999999999</v>
      </c>
      <c r="I108" s="102"/>
      <c r="J108" s="103">
        <v>2.205E-2</v>
      </c>
      <c r="K108" s="102"/>
      <c r="L108" s="103">
        <v>2.1260000000000001E-2</v>
      </c>
      <c r="M108" s="102"/>
      <c r="N108" s="100">
        <v>78810</v>
      </c>
      <c r="O108" s="101"/>
      <c r="P108" s="100">
        <v>1109431</v>
      </c>
      <c r="Q108" s="86"/>
      <c r="R108" s="99">
        <v>13.92</v>
      </c>
      <c r="S108" s="98"/>
      <c r="U108" s="106">
        <v>73</v>
      </c>
      <c r="V108" s="105"/>
      <c r="W108" s="104">
        <v>90111</v>
      </c>
      <c r="X108" s="102"/>
      <c r="Y108" s="104">
        <v>826</v>
      </c>
      <c r="Z108" s="102"/>
      <c r="AA108" s="103">
        <v>0.99082999999999999</v>
      </c>
      <c r="AB108" s="102"/>
      <c r="AC108" s="103">
        <v>9.1699999999999993E-3</v>
      </c>
      <c r="AD108" s="102"/>
      <c r="AE108" s="103">
        <v>8.7600000000000004E-3</v>
      </c>
      <c r="AF108" s="102"/>
      <c r="AG108" s="100">
        <v>89704</v>
      </c>
      <c r="AH108" s="101"/>
      <c r="AI108" s="100">
        <v>1611788</v>
      </c>
      <c r="AJ108" s="86"/>
      <c r="AK108" s="99">
        <v>17.89</v>
      </c>
      <c r="AL108" s="98"/>
    </row>
    <row r="109" spans="2:38" s="87" customFormat="1" ht="12.75" customHeight="1">
      <c r="B109" s="106">
        <v>74</v>
      </c>
      <c r="C109" s="105"/>
      <c r="D109" s="104">
        <v>77921</v>
      </c>
      <c r="E109" s="102"/>
      <c r="F109" s="104">
        <v>1888</v>
      </c>
      <c r="G109" s="102"/>
      <c r="H109" s="103">
        <v>0.97577000000000003</v>
      </c>
      <c r="I109" s="102"/>
      <c r="J109" s="103">
        <v>2.4230000000000002E-2</v>
      </c>
      <c r="K109" s="102"/>
      <c r="L109" s="103">
        <v>2.3369999999999998E-2</v>
      </c>
      <c r="M109" s="102"/>
      <c r="N109" s="100">
        <v>76989</v>
      </c>
      <c r="O109" s="101"/>
      <c r="P109" s="100">
        <v>1030621</v>
      </c>
      <c r="Q109" s="86"/>
      <c r="R109" s="99">
        <v>13.23</v>
      </c>
      <c r="S109" s="98"/>
      <c r="U109" s="106">
        <v>74</v>
      </c>
      <c r="V109" s="105"/>
      <c r="W109" s="104">
        <v>89285</v>
      </c>
      <c r="X109" s="102"/>
      <c r="Y109" s="104">
        <v>905</v>
      </c>
      <c r="Z109" s="102"/>
      <c r="AA109" s="103">
        <v>0.98985999999999996</v>
      </c>
      <c r="AB109" s="102"/>
      <c r="AC109" s="103">
        <v>1.014E-2</v>
      </c>
      <c r="AD109" s="102"/>
      <c r="AE109" s="103">
        <v>9.6799999999999994E-3</v>
      </c>
      <c r="AF109" s="102"/>
      <c r="AG109" s="100">
        <v>88839</v>
      </c>
      <c r="AH109" s="101"/>
      <c r="AI109" s="100">
        <v>1522084</v>
      </c>
      <c r="AJ109" s="86"/>
      <c r="AK109" s="99">
        <v>17.05</v>
      </c>
      <c r="AL109" s="98"/>
    </row>
    <row r="110" spans="2:38" s="87" customFormat="1" ht="7.5" customHeight="1">
      <c r="B110" s="106"/>
      <c r="C110" s="105"/>
      <c r="D110" s="104"/>
      <c r="E110" s="102"/>
      <c r="F110" s="104"/>
      <c r="G110" s="102"/>
      <c r="H110" s="103"/>
      <c r="I110" s="102"/>
      <c r="J110" s="103"/>
      <c r="K110" s="102"/>
      <c r="L110" s="103"/>
      <c r="M110" s="102"/>
      <c r="N110" s="100"/>
      <c r="O110" s="101"/>
      <c r="P110" s="100"/>
      <c r="Q110" s="86"/>
      <c r="R110" s="99"/>
      <c r="S110" s="98"/>
      <c r="U110" s="106"/>
      <c r="V110" s="105"/>
      <c r="W110" s="104"/>
      <c r="X110" s="102"/>
      <c r="Y110" s="104"/>
      <c r="Z110" s="102"/>
      <c r="AA110" s="103"/>
      <c r="AB110" s="102"/>
      <c r="AC110" s="103"/>
      <c r="AD110" s="102"/>
      <c r="AE110" s="103"/>
      <c r="AF110" s="102"/>
      <c r="AG110" s="100"/>
      <c r="AH110" s="101"/>
      <c r="AI110" s="100"/>
      <c r="AJ110" s="86"/>
      <c r="AK110" s="99"/>
      <c r="AL110" s="98"/>
    </row>
    <row r="111" spans="2:38" s="87" customFormat="1" ht="12.75" customHeight="1">
      <c r="B111" s="106">
        <v>75</v>
      </c>
      <c r="C111" s="105"/>
      <c r="D111" s="104">
        <v>76033</v>
      </c>
      <c r="E111" s="102"/>
      <c r="F111" s="104">
        <v>2031</v>
      </c>
      <c r="G111" s="102"/>
      <c r="H111" s="103">
        <v>0.97328000000000003</v>
      </c>
      <c r="I111" s="102"/>
      <c r="J111" s="103">
        <v>2.6720000000000001E-2</v>
      </c>
      <c r="K111" s="102"/>
      <c r="L111" s="103">
        <v>2.5760000000000002E-2</v>
      </c>
      <c r="M111" s="102"/>
      <c r="N111" s="100">
        <v>75030</v>
      </c>
      <c r="O111" s="101"/>
      <c r="P111" s="100">
        <v>953632</v>
      </c>
      <c r="Q111" s="86"/>
      <c r="R111" s="99">
        <v>12.54</v>
      </c>
      <c r="S111" s="98"/>
      <c r="U111" s="106">
        <v>75</v>
      </c>
      <c r="V111" s="105"/>
      <c r="W111" s="104">
        <v>88380</v>
      </c>
      <c r="X111" s="102"/>
      <c r="Y111" s="104">
        <v>996</v>
      </c>
      <c r="Z111" s="102"/>
      <c r="AA111" s="103">
        <v>0.98873</v>
      </c>
      <c r="AB111" s="102"/>
      <c r="AC111" s="103">
        <v>1.1270000000000001E-2</v>
      </c>
      <c r="AD111" s="102"/>
      <c r="AE111" s="103">
        <v>1.073E-2</v>
      </c>
      <c r="AF111" s="102"/>
      <c r="AG111" s="100">
        <v>87890</v>
      </c>
      <c r="AH111" s="101"/>
      <c r="AI111" s="100">
        <v>1433245</v>
      </c>
      <c r="AJ111" s="86"/>
      <c r="AK111" s="99">
        <v>16.22</v>
      </c>
      <c r="AL111" s="98"/>
    </row>
    <row r="112" spans="2:38" s="87" customFormat="1" ht="12.75" customHeight="1">
      <c r="B112" s="106">
        <v>76</v>
      </c>
      <c r="C112" s="105"/>
      <c r="D112" s="104">
        <v>74002</v>
      </c>
      <c r="E112" s="102"/>
      <c r="F112" s="104">
        <v>2180</v>
      </c>
      <c r="G112" s="102"/>
      <c r="H112" s="103">
        <v>0.97053999999999996</v>
      </c>
      <c r="I112" s="102"/>
      <c r="J112" s="103">
        <v>2.946E-2</v>
      </c>
      <c r="K112" s="102"/>
      <c r="L112" s="103">
        <v>2.844E-2</v>
      </c>
      <c r="M112" s="102"/>
      <c r="N112" s="100">
        <v>72924</v>
      </c>
      <c r="O112" s="101"/>
      <c r="P112" s="100">
        <v>878603</v>
      </c>
      <c r="Q112" s="86"/>
      <c r="R112" s="99">
        <v>11.87</v>
      </c>
      <c r="S112" s="98"/>
      <c r="U112" s="106">
        <v>76</v>
      </c>
      <c r="V112" s="105"/>
      <c r="W112" s="104">
        <v>87383</v>
      </c>
      <c r="X112" s="102"/>
      <c r="Y112" s="104">
        <v>1105</v>
      </c>
      <c r="Z112" s="102"/>
      <c r="AA112" s="103">
        <v>0.98736000000000002</v>
      </c>
      <c r="AB112" s="102"/>
      <c r="AC112" s="103">
        <v>1.264E-2</v>
      </c>
      <c r="AD112" s="102"/>
      <c r="AE112" s="103">
        <v>1.1979999999999999E-2</v>
      </c>
      <c r="AF112" s="102"/>
      <c r="AG112" s="100">
        <v>86841</v>
      </c>
      <c r="AH112" s="101"/>
      <c r="AI112" s="100">
        <v>1345356</v>
      </c>
      <c r="AJ112" s="86"/>
      <c r="AK112" s="99">
        <v>15.4</v>
      </c>
      <c r="AL112" s="98"/>
    </row>
    <row r="113" spans="2:38" s="87" customFormat="1" ht="12.75" customHeight="1">
      <c r="B113" s="106">
        <v>77</v>
      </c>
      <c r="C113" s="105"/>
      <c r="D113" s="104">
        <v>71822</v>
      </c>
      <c r="E113" s="102"/>
      <c r="F113" s="104">
        <v>2335</v>
      </c>
      <c r="G113" s="102"/>
      <c r="H113" s="103">
        <v>0.96748999999999996</v>
      </c>
      <c r="I113" s="102"/>
      <c r="J113" s="103">
        <v>3.2509999999999997E-2</v>
      </c>
      <c r="K113" s="102"/>
      <c r="L113" s="103">
        <v>3.143E-2</v>
      </c>
      <c r="M113" s="102"/>
      <c r="N113" s="100">
        <v>70667</v>
      </c>
      <c r="O113" s="101"/>
      <c r="P113" s="100">
        <v>805678</v>
      </c>
      <c r="Q113" s="86"/>
      <c r="R113" s="99">
        <v>11.22</v>
      </c>
      <c r="S113" s="98"/>
      <c r="U113" s="106">
        <v>77</v>
      </c>
      <c r="V113" s="105"/>
      <c r="W113" s="104">
        <v>86278</v>
      </c>
      <c r="X113" s="102"/>
      <c r="Y113" s="104">
        <v>1237</v>
      </c>
      <c r="Z113" s="102"/>
      <c r="AA113" s="103">
        <v>0.98567000000000005</v>
      </c>
      <c r="AB113" s="102"/>
      <c r="AC113" s="103">
        <v>1.4330000000000001E-2</v>
      </c>
      <c r="AD113" s="102"/>
      <c r="AE113" s="103">
        <v>1.353E-2</v>
      </c>
      <c r="AF113" s="102"/>
      <c r="AG113" s="100">
        <v>85672</v>
      </c>
      <c r="AH113" s="101"/>
      <c r="AI113" s="100">
        <v>1258515</v>
      </c>
      <c r="AJ113" s="86"/>
      <c r="AK113" s="99">
        <v>14.59</v>
      </c>
      <c r="AL113" s="98"/>
    </row>
    <row r="114" spans="2:38" s="87" customFormat="1" ht="12.75" customHeight="1">
      <c r="B114" s="106">
        <v>78</v>
      </c>
      <c r="C114" s="105"/>
      <c r="D114" s="104">
        <v>69487</v>
      </c>
      <c r="E114" s="102"/>
      <c r="F114" s="104">
        <v>2482</v>
      </c>
      <c r="G114" s="102"/>
      <c r="H114" s="103">
        <v>0.96428000000000003</v>
      </c>
      <c r="I114" s="102"/>
      <c r="J114" s="103">
        <v>3.5720000000000002E-2</v>
      </c>
      <c r="K114" s="102"/>
      <c r="L114" s="103">
        <v>3.4660000000000003E-2</v>
      </c>
      <c r="M114" s="102"/>
      <c r="N114" s="100">
        <v>68258</v>
      </c>
      <c r="O114" s="101"/>
      <c r="P114" s="100">
        <v>735011</v>
      </c>
      <c r="Q114" s="86"/>
      <c r="R114" s="99">
        <v>10.58</v>
      </c>
      <c r="S114" s="98"/>
      <c r="U114" s="106">
        <v>78</v>
      </c>
      <c r="V114" s="105"/>
      <c r="W114" s="104">
        <v>85042</v>
      </c>
      <c r="X114" s="102"/>
      <c r="Y114" s="104">
        <v>1383</v>
      </c>
      <c r="Z114" s="102"/>
      <c r="AA114" s="103">
        <v>0.98373999999999995</v>
      </c>
      <c r="AB114" s="102"/>
      <c r="AC114" s="103">
        <v>1.626E-2</v>
      </c>
      <c r="AD114" s="102"/>
      <c r="AE114" s="103">
        <v>1.537E-2</v>
      </c>
      <c r="AF114" s="102"/>
      <c r="AG114" s="100">
        <v>84363</v>
      </c>
      <c r="AH114" s="101"/>
      <c r="AI114" s="100">
        <v>1172843</v>
      </c>
      <c r="AJ114" s="86"/>
      <c r="AK114" s="99">
        <v>13.79</v>
      </c>
      <c r="AL114" s="98"/>
    </row>
    <row r="115" spans="2:38" s="87" customFormat="1" ht="12.75" customHeight="1">
      <c r="B115" s="106">
        <v>79</v>
      </c>
      <c r="C115" s="105"/>
      <c r="D115" s="104">
        <v>67005</v>
      </c>
      <c r="E115" s="102"/>
      <c r="F115" s="104">
        <v>2639</v>
      </c>
      <c r="G115" s="102"/>
      <c r="H115" s="103">
        <v>0.96060999999999996</v>
      </c>
      <c r="I115" s="102"/>
      <c r="J115" s="103">
        <v>3.9390000000000001E-2</v>
      </c>
      <c r="K115" s="102"/>
      <c r="L115" s="103">
        <v>3.8179999999999999E-2</v>
      </c>
      <c r="M115" s="102"/>
      <c r="N115" s="100">
        <v>65699</v>
      </c>
      <c r="O115" s="101"/>
      <c r="P115" s="100">
        <v>666753</v>
      </c>
      <c r="Q115" s="86"/>
      <c r="R115" s="99">
        <v>9.9499999999999993</v>
      </c>
      <c r="S115" s="98"/>
      <c r="U115" s="106">
        <v>79</v>
      </c>
      <c r="V115" s="105"/>
      <c r="W115" s="104">
        <v>83659</v>
      </c>
      <c r="X115" s="102"/>
      <c r="Y115" s="104">
        <v>1550</v>
      </c>
      <c r="Z115" s="102"/>
      <c r="AA115" s="103">
        <v>0.98146999999999995</v>
      </c>
      <c r="AB115" s="102"/>
      <c r="AC115" s="103">
        <v>1.8530000000000001E-2</v>
      </c>
      <c r="AD115" s="102"/>
      <c r="AE115" s="103">
        <v>1.7489999999999999E-2</v>
      </c>
      <c r="AF115" s="102"/>
      <c r="AG115" s="100">
        <v>82898</v>
      </c>
      <c r="AH115" s="101"/>
      <c r="AI115" s="100">
        <v>1088480</v>
      </c>
      <c r="AJ115" s="86"/>
      <c r="AK115" s="99">
        <v>13.01</v>
      </c>
      <c r="AL115" s="98"/>
    </row>
    <row r="116" spans="2:38" s="87" customFormat="1" ht="7.5" customHeight="1">
      <c r="B116" s="106"/>
      <c r="C116" s="105"/>
      <c r="D116" s="104"/>
      <c r="E116" s="102"/>
      <c r="F116" s="104"/>
      <c r="G116" s="102"/>
      <c r="H116" s="103"/>
      <c r="I116" s="102"/>
      <c r="J116" s="103"/>
      <c r="K116" s="102"/>
      <c r="L116" s="103"/>
      <c r="M116" s="102"/>
      <c r="N116" s="100"/>
      <c r="O116" s="101"/>
      <c r="P116" s="100"/>
      <c r="Q116" s="86"/>
      <c r="R116" s="99"/>
      <c r="S116" s="98"/>
      <c r="U116" s="106"/>
      <c r="V116" s="105"/>
      <c r="W116" s="104"/>
      <c r="X116" s="102"/>
      <c r="Y116" s="104"/>
      <c r="Z116" s="102"/>
      <c r="AA116" s="103"/>
      <c r="AB116" s="102"/>
      <c r="AC116" s="103"/>
      <c r="AD116" s="102"/>
      <c r="AE116" s="103"/>
      <c r="AF116" s="102"/>
      <c r="AG116" s="100"/>
      <c r="AH116" s="101"/>
      <c r="AI116" s="100"/>
      <c r="AJ116" s="86"/>
      <c r="AK116" s="99"/>
      <c r="AL116" s="98"/>
    </row>
    <row r="117" spans="2:38" s="87" customFormat="1" ht="12.75" customHeight="1">
      <c r="B117" s="106">
        <v>80</v>
      </c>
      <c r="C117" s="105"/>
      <c r="D117" s="104">
        <v>64365</v>
      </c>
      <c r="E117" s="102"/>
      <c r="F117" s="104">
        <v>2822</v>
      </c>
      <c r="G117" s="102"/>
      <c r="H117" s="103">
        <v>0.95616000000000001</v>
      </c>
      <c r="I117" s="102"/>
      <c r="J117" s="103">
        <v>4.3839999999999997E-2</v>
      </c>
      <c r="K117" s="102"/>
      <c r="L117" s="103">
        <v>4.2369999999999998E-2</v>
      </c>
      <c r="M117" s="102"/>
      <c r="N117" s="100">
        <v>62970</v>
      </c>
      <c r="O117" s="101"/>
      <c r="P117" s="100">
        <v>601054</v>
      </c>
      <c r="Q117" s="86"/>
      <c r="R117" s="99">
        <v>9.34</v>
      </c>
      <c r="S117" s="98"/>
      <c r="U117" s="106">
        <v>80</v>
      </c>
      <c r="V117" s="105"/>
      <c r="W117" s="104">
        <v>82108</v>
      </c>
      <c r="X117" s="102"/>
      <c r="Y117" s="104">
        <v>1738</v>
      </c>
      <c r="Z117" s="102"/>
      <c r="AA117" s="103">
        <v>0.97882999999999998</v>
      </c>
      <c r="AB117" s="102"/>
      <c r="AC117" s="103">
        <v>2.1170000000000001E-2</v>
      </c>
      <c r="AD117" s="102"/>
      <c r="AE117" s="103">
        <v>1.9980000000000001E-2</v>
      </c>
      <c r="AF117" s="102"/>
      <c r="AG117" s="100">
        <v>81256</v>
      </c>
      <c r="AH117" s="101"/>
      <c r="AI117" s="100">
        <v>1005581</v>
      </c>
      <c r="AJ117" s="86"/>
      <c r="AK117" s="99">
        <v>12.25</v>
      </c>
      <c r="AL117" s="98"/>
    </row>
    <row r="118" spans="2:38" s="87" customFormat="1" ht="12.75" customHeight="1">
      <c r="B118" s="106">
        <v>81</v>
      </c>
      <c r="C118" s="105"/>
      <c r="D118" s="104">
        <v>61544</v>
      </c>
      <c r="E118" s="102"/>
      <c r="F118" s="104">
        <v>3021</v>
      </c>
      <c r="G118" s="102"/>
      <c r="H118" s="103">
        <v>0.95091999999999999</v>
      </c>
      <c r="I118" s="102"/>
      <c r="J118" s="103">
        <v>4.9079999999999999E-2</v>
      </c>
      <c r="K118" s="102"/>
      <c r="L118" s="103">
        <v>4.743E-2</v>
      </c>
      <c r="M118" s="102"/>
      <c r="N118" s="100">
        <v>60050</v>
      </c>
      <c r="O118" s="101"/>
      <c r="P118" s="100">
        <v>538084</v>
      </c>
      <c r="Q118" s="86"/>
      <c r="R118" s="99">
        <v>8.74</v>
      </c>
      <c r="S118" s="98"/>
      <c r="U118" s="106">
        <v>81</v>
      </c>
      <c r="V118" s="105"/>
      <c r="W118" s="104">
        <v>80370</v>
      </c>
      <c r="X118" s="102"/>
      <c r="Y118" s="104">
        <v>1947</v>
      </c>
      <c r="Z118" s="102"/>
      <c r="AA118" s="103">
        <v>0.97577000000000003</v>
      </c>
      <c r="AB118" s="102"/>
      <c r="AC118" s="103">
        <v>2.4230000000000002E-2</v>
      </c>
      <c r="AD118" s="102"/>
      <c r="AE118" s="103">
        <v>2.2880000000000001E-2</v>
      </c>
      <c r="AF118" s="102"/>
      <c r="AG118" s="100">
        <v>79415</v>
      </c>
      <c r="AH118" s="101"/>
      <c r="AI118" s="100">
        <v>924326</v>
      </c>
      <c r="AJ118" s="86"/>
      <c r="AK118" s="99">
        <v>11.5</v>
      </c>
      <c r="AL118" s="98"/>
    </row>
    <row r="119" spans="2:38" s="87" customFormat="1" ht="12.75" customHeight="1">
      <c r="B119" s="106">
        <v>82</v>
      </c>
      <c r="C119" s="105"/>
      <c r="D119" s="104">
        <v>58523</v>
      </c>
      <c r="E119" s="102"/>
      <c r="F119" s="104">
        <v>3230</v>
      </c>
      <c r="G119" s="102"/>
      <c r="H119" s="103">
        <v>0.94479999999999997</v>
      </c>
      <c r="I119" s="102"/>
      <c r="J119" s="103">
        <v>5.5199999999999999E-2</v>
      </c>
      <c r="K119" s="102"/>
      <c r="L119" s="103">
        <v>5.339E-2</v>
      </c>
      <c r="M119" s="102"/>
      <c r="N119" s="100">
        <v>56925</v>
      </c>
      <c r="O119" s="101"/>
      <c r="P119" s="100">
        <v>478033</v>
      </c>
      <c r="Q119" s="86"/>
      <c r="R119" s="99">
        <v>8.17</v>
      </c>
      <c r="S119" s="98"/>
      <c r="U119" s="106">
        <v>82</v>
      </c>
      <c r="V119" s="105"/>
      <c r="W119" s="104">
        <v>78423</v>
      </c>
      <c r="X119" s="102"/>
      <c r="Y119" s="104">
        <v>2182</v>
      </c>
      <c r="Z119" s="102"/>
      <c r="AA119" s="103">
        <v>0.97216999999999998</v>
      </c>
      <c r="AB119" s="102"/>
      <c r="AC119" s="103">
        <v>2.7830000000000001E-2</v>
      </c>
      <c r="AD119" s="102"/>
      <c r="AE119" s="103">
        <v>2.6270000000000002E-2</v>
      </c>
      <c r="AF119" s="102"/>
      <c r="AG119" s="100">
        <v>77352</v>
      </c>
      <c r="AH119" s="101"/>
      <c r="AI119" s="100">
        <v>844911</v>
      </c>
      <c r="AJ119" s="86"/>
      <c r="AK119" s="99">
        <v>10.77</v>
      </c>
      <c r="AL119" s="98"/>
    </row>
    <row r="120" spans="2:38" s="87" customFormat="1" ht="12.75" customHeight="1">
      <c r="B120" s="106">
        <v>83</v>
      </c>
      <c r="C120" s="105"/>
      <c r="D120" s="104">
        <v>55293</v>
      </c>
      <c r="E120" s="102"/>
      <c r="F120" s="104">
        <v>3442</v>
      </c>
      <c r="G120" s="102"/>
      <c r="H120" s="103">
        <v>0.93774000000000002</v>
      </c>
      <c r="I120" s="102"/>
      <c r="J120" s="103">
        <v>6.2260000000000003E-2</v>
      </c>
      <c r="K120" s="102"/>
      <c r="L120" s="103">
        <v>6.0350000000000001E-2</v>
      </c>
      <c r="M120" s="102"/>
      <c r="N120" s="100">
        <v>53589</v>
      </c>
      <c r="O120" s="101"/>
      <c r="P120" s="100">
        <v>421108</v>
      </c>
      <c r="Q120" s="86"/>
      <c r="R120" s="99">
        <v>7.62</v>
      </c>
      <c r="S120" s="98"/>
      <c r="U120" s="106">
        <v>83</v>
      </c>
      <c r="V120" s="105"/>
      <c r="W120" s="104">
        <v>76240</v>
      </c>
      <c r="X120" s="102"/>
      <c r="Y120" s="104">
        <v>2448</v>
      </c>
      <c r="Z120" s="102"/>
      <c r="AA120" s="103">
        <v>0.96789000000000003</v>
      </c>
      <c r="AB120" s="102"/>
      <c r="AC120" s="103">
        <v>3.211E-2</v>
      </c>
      <c r="AD120" s="102"/>
      <c r="AE120" s="103">
        <v>3.031E-2</v>
      </c>
      <c r="AF120" s="102"/>
      <c r="AG120" s="100">
        <v>75040</v>
      </c>
      <c r="AH120" s="101"/>
      <c r="AI120" s="100">
        <v>767558</v>
      </c>
      <c r="AJ120" s="86"/>
      <c r="AK120" s="99">
        <v>10.07</v>
      </c>
      <c r="AL120" s="98"/>
    </row>
    <row r="121" spans="2:38" s="87" customFormat="1" ht="12.75" customHeight="1">
      <c r="B121" s="106">
        <v>84</v>
      </c>
      <c r="C121" s="105"/>
      <c r="D121" s="104">
        <v>51850</v>
      </c>
      <c r="E121" s="102"/>
      <c r="F121" s="104">
        <v>3646</v>
      </c>
      <c r="G121" s="102"/>
      <c r="H121" s="103">
        <v>0.92967999999999995</v>
      </c>
      <c r="I121" s="102"/>
      <c r="J121" s="103">
        <v>7.0319999999999994E-2</v>
      </c>
      <c r="K121" s="102"/>
      <c r="L121" s="103">
        <v>6.8409999999999999E-2</v>
      </c>
      <c r="M121" s="102"/>
      <c r="N121" s="100">
        <v>50043</v>
      </c>
      <c r="O121" s="101"/>
      <c r="P121" s="100">
        <v>367519</v>
      </c>
      <c r="Q121" s="86"/>
      <c r="R121" s="99">
        <v>7.09</v>
      </c>
      <c r="S121" s="98"/>
      <c r="U121" s="106">
        <v>84</v>
      </c>
      <c r="V121" s="105"/>
      <c r="W121" s="104">
        <v>73792</v>
      </c>
      <c r="X121" s="102"/>
      <c r="Y121" s="104">
        <v>2740</v>
      </c>
      <c r="Z121" s="102"/>
      <c r="AA121" s="103">
        <v>0.96287</v>
      </c>
      <c r="AB121" s="102"/>
      <c r="AC121" s="103">
        <v>3.7130000000000003E-2</v>
      </c>
      <c r="AD121" s="102"/>
      <c r="AE121" s="103">
        <v>3.5110000000000002E-2</v>
      </c>
      <c r="AF121" s="102"/>
      <c r="AG121" s="100">
        <v>72447</v>
      </c>
      <c r="AH121" s="101"/>
      <c r="AI121" s="100">
        <v>692519</v>
      </c>
      <c r="AJ121" s="86"/>
      <c r="AK121" s="99">
        <v>9.3800000000000008</v>
      </c>
      <c r="AL121" s="98"/>
    </row>
    <row r="122" spans="2:38" s="87" customFormat="1" ht="7.5" customHeight="1">
      <c r="B122" s="106"/>
      <c r="C122" s="105"/>
      <c r="D122" s="104"/>
      <c r="E122" s="102"/>
      <c r="F122" s="104"/>
      <c r="G122" s="102"/>
      <c r="H122" s="103"/>
      <c r="I122" s="102"/>
      <c r="J122" s="103"/>
      <c r="K122" s="102"/>
      <c r="L122" s="103"/>
      <c r="M122" s="102"/>
      <c r="N122" s="100"/>
      <c r="O122" s="101"/>
      <c r="P122" s="100"/>
      <c r="Q122" s="86"/>
      <c r="R122" s="99"/>
      <c r="S122" s="98"/>
      <c r="U122" s="106"/>
      <c r="V122" s="105"/>
      <c r="W122" s="104"/>
      <c r="X122" s="102"/>
      <c r="Y122" s="104"/>
      <c r="Z122" s="102"/>
      <c r="AA122" s="103"/>
      <c r="AB122" s="102"/>
      <c r="AC122" s="103"/>
      <c r="AD122" s="102"/>
      <c r="AE122" s="103"/>
      <c r="AF122" s="102"/>
      <c r="AG122" s="100"/>
      <c r="AH122" s="101"/>
      <c r="AI122" s="100"/>
      <c r="AJ122" s="86"/>
      <c r="AK122" s="99"/>
      <c r="AL122" s="98"/>
    </row>
    <row r="123" spans="2:38" s="87" customFormat="1" ht="12.75" customHeight="1">
      <c r="B123" s="106">
        <v>85</v>
      </c>
      <c r="C123" s="105"/>
      <c r="D123" s="104">
        <v>48204</v>
      </c>
      <c r="E123" s="102"/>
      <c r="F123" s="104">
        <v>3826</v>
      </c>
      <c r="G123" s="102"/>
      <c r="H123" s="103">
        <v>0.92062999999999995</v>
      </c>
      <c r="I123" s="102"/>
      <c r="J123" s="103">
        <v>7.9369999999999996E-2</v>
      </c>
      <c r="K123" s="102"/>
      <c r="L123" s="103">
        <v>7.7600000000000002E-2</v>
      </c>
      <c r="M123" s="102"/>
      <c r="N123" s="100">
        <v>46305</v>
      </c>
      <c r="O123" s="101"/>
      <c r="P123" s="100">
        <v>317476</v>
      </c>
      <c r="Q123" s="86"/>
      <c r="R123" s="99">
        <v>6.59</v>
      </c>
      <c r="S123" s="98"/>
      <c r="U123" s="106">
        <v>85</v>
      </c>
      <c r="V123" s="105"/>
      <c r="W123" s="104">
        <v>71052</v>
      </c>
      <c r="X123" s="102"/>
      <c r="Y123" s="104">
        <v>3047</v>
      </c>
      <c r="Z123" s="102"/>
      <c r="AA123" s="103">
        <v>0.95711000000000002</v>
      </c>
      <c r="AB123" s="102"/>
      <c r="AC123" s="103">
        <v>4.2889999999999998E-2</v>
      </c>
      <c r="AD123" s="102"/>
      <c r="AE123" s="103">
        <v>4.0689999999999997E-2</v>
      </c>
      <c r="AF123" s="102"/>
      <c r="AG123" s="100">
        <v>69555</v>
      </c>
      <c r="AH123" s="101"/>
      <c r="AI123" s="100">
        <v>620072</v>
      </c>
      <c r="AJ123" s="86"/>
      <c r="AK123" s="99">
        <v>8.73</v>
      </c>
      <c r="AL123" s="98"/>
    </row>
    <row r="124" spans="2:38" s="87" customFormat="1" ht="12.75" customHeight="1">
      <c r="B124" s="106">
        <v>86</v>
      </c>
      <c r="C124" s="105"/>
      <c r="D124" s="104">
        <v>44378</v>
      </c>
      <c r="E124" s="102"/>
      <c r="F124" s="104">
        <v>3979</v>
      </c>
      <c r="G124" s="102"/>
      <c r="H124" s="103">
        <v>0.91034999999999999</v>
      </c>
      <c r="I124" s="102"/>
      <c r="J124" s="103">
        <v>8.9649999999999994E-2</v>
      </c>
      <c r="K124" s="102"/>
      <c r="L124" s="103">
        <v>8.8069999999999996E-2</v>
      </c>
      <c r="M124" s="102"/>
      <c r="N124" s="100">
        <v>42400</v>
      </c>
      <c r="O124" s="101"/>
      <c r="P124" s="100">
        <v>271171</v>
      </c>
      <c r="Q124" s="86"/>
      <c r="R124" s="99">
        <v>6.11</v>
      </c>
      <c r="S124" s="98"/>
      <c r="U124" s="106">
        <v>86</v>
      </c>
      <c r="V124" s="105"/>
      <c r="W124" s="104">
        <v>68005</v>
      </c>
      <c r="X124" s="102"/>
      <c r="Y124" s="104">
        <v>3369</v>
      </c>
      <c r="Z124" s="102"/>
      <c r="AA124" s="103">
        <v>0.95045999999999997</v>
      </c>
      <c r="AB124" s="102"/>
      <c r="AC124" s="103">
        <v>4.9540000000000001E-2</v>
      </c>
      <c r="AD124" s="102"/>
      <c r="AE124" s="103">
        <v>4.7140000000000001E-2</v>
      </c>
      <c r="AF124" s="102"/>
      <c r="AG124" s="100">
        <v>66348</v>
      </c>
      <c r="AH124" s="101"/>
      <c r="AI124" s="100">
        <v>550517</v>
      </c>
      <c r="AJ124" s="86"/>
      <c r="AK124" s="99">
        <v>8.1</v>
      </c>
      <c r="AL124" s="98"/>
    </row>
    <row r="125" spans="2:38" s="87" customFormat="1" ht="12.75" customHeight="1">
      <c r="B125" s="106">
        <v>87</v>
      </c>
      <c r="C125" s="105"/>
      <c r="D125" s="104">
        <v>40399</v>
      </c>
      <c r="E125" s="102"/>
      <c r="F125" s="104">
        <v>4087</v>
      </c>
      <c r="G125" s="102"/>
      <c r="H125" s="103">
        <v>0.89881999999999995</v>
      </c>
      <c r="I125" s="102"/>
      <c r="J125" s="103">
        <v>0.10118000000000001</v>
      </c>
      <c r="K125" s="102"/>
      <c r="L125" s="103">
        <v>0.10005</v>
      </c>
      <c r="M125" s="102"/>
      <c r="N125" s="100">
        <v>38362</v>
      </c>
      <c r="O125" s="101"/>
      <c r="P125" s="100">
        <v>228771</v>
      </c>
      <c r="Q125" s="86"/>
      <c r="R125" s="99">
        <v>5.66</v>
      </c>
      <c r="S125" s="98"/>
      <c r="U125" s="106">
        <v>87</v>
      </c>
      <c r="V125" s="105"/>
      <c r="W125" s="104">
        <v>64636</v>
      </c>
      <c r="X125" s="102"/>
      <c r="Y125" s="104">
        <v>3701</v>
      </c>
      <c r="Z125" s="102"/>
      <c r="AA125" s="103">
        <v>0.94274000000000002</v>
      </c>
      <c r="AB125" s="102"/>
      <c r="AC125" s="103">
        <v>5.7259999999999998E-2</v>
      </c>
      <c r="AD125" s="102"/>
      <c r="AE125" s="103">
        <v>5.4670000000000003E-2</v>
      </c>
      <c r="AF125" s="102"/>
      <c r="AG125" s="100">
        <v>62814</v>
      </c>
      <c r="AH125" s="101"/>
      <c r="AI125" s="100">
        <v>484169</v>
      </c>
      <c r="AJ125" s="86"/>
      <c r="AK125" s="99">
        <v>7.49</v>
      </c>
      <c r="AL125" s="98"/>
    </row>
    <row r="126" spans="2:38" s="87" customFormat="1" ht="12.75" customHeight="1">
      <c r="B126" s="106">
        <v>88</v>
      </c>
      <c r="C126" s="105"/>
      <c r="D126" s="104">
        <v>36312</v>
      </c>
      <c r="E126" s="102"/>
      <c r="F126" s="104">
        <v>4133</v>
      </c>
      <c r="G126" s="102"/>
      <c r="H126" s="103">
        <v>0.88619000000000003</v>
      </c>
      <c r="I126" s="102"/>
      <c r="J126" s="103">
        <v>0.11380999999999999</v>
      </c>
      <c r="K126" s="102"/>
      <c r="L126" s="103">
        <v>0.11352</v>
      </c>
      <c r="M126" s="102"/>
      <c r="N126" s="100">
        <v>34246</v>
      </c>
      <c r="O126" s="101"/>
      <c r="P126" s="100">
        <v>190409</v>
      </c>
      <c r="Q126" s="86"/>
      <c r="R126" s="99">
        <v>5.24</v>
      </c>
      <c r="S126" s="98"/>
      <c r="U126" s="106">
        <v>88</v>
      </c>
      <c r="V126" s="105"/>
      <c r="W126" s="104">
        <v>60935</v>
      </c>
      <c r="X126" s="102"/>
      <c r="Y126" s="104">
        <v>4037</v>
      </c>
      <c r="Z126" s="102"/>
      <c r="AA126" s="103">
        <v>0.93374999999999997</v>
      </c>
      <c r="AB126" s="102"/>
      <c r="AC126" s="103">
        <v>6.6250000000000003E-2</v>
      </c>
      <c r="AD126" s="102"/>
      <c r="AE126" s="103">
        <v>6.3530000000000003E-2</v>
      </c>
      <c r="AF126" s="102"/>
      <c r="AG126" s="100">
        <v>58944</v>
      </c>
      <c r="AH126" s="101"/>
      <c r="AI126" s="100">
        <v>421355</v>
      </c>
      <c r="AJ126" s="86"/>
      <c r="AK126" s="99">
        <v>6.91</v>
      </c>
      <c r="AL126" s="98"/>
    </row>
    <row r="127" spans="2:38" s="87" customFormat="1" ht="12.75" customHeight="1">
      <c r="B127" s="106">
        <v>89</v>
      </c>
      <c r="C127" s="105"/>
      <c r="D127" s="104">
        <v>32179</v>
      </c>
      <c r="E127" s="102"/>
      <c r="F127" s="104">
        <v>4098</v>
      </c>
      <c r="G127" s="102"/>
      <c r="H127" s="103">
        <v>0.87265999999999999</v>
      </c>
      <c r="I127" s="102"/>
      <c r="J127" s="103">
        <v>0.12734000000000001</v>
      </c>
      <c r="K127" s="102"/>
      <c r="L127" s="103">
        <v>0.12828999999999999</v>
      </c>
      <c r="M127" s="102"/>
      <c r="N127" s="100">
        <v>30124</v>
      </c>
      <c r="O127" s="101"/>
      <c r="P127" s="100">
        <v>156162</v>
      </c>
      <c r="Q127" s="86"/>
      <c r="R127" s="99">
        <v>4.8499999999999996</v>
      </c>
      <c r="S127" s="98"/>
      <c r="U127" s="106">
        <v>89</v>
      </c>
      <c r="V127" s="105"/>
      <c r="W127" s="104">
        <v>56898</v>
      </c>
      <c r="X127" s="102"/>
      <c r="Y127" s="104">
        <v>4345</v>
      </c>
      <c r="Z127" s="102"/>
      <c r="AA127" s="103">
        <v>0.92364000000000002</v>
      </c>
      <c r="AB127" s="102"/>
      <c r="AC127" s="103">
        <v>7.6359999999999997E-2</v>
      </c>
      <c r="AD127" s="102"/>
      <c r="AE127" s="103">
        <v>7.3760000000000006E-2</v>
      </c>
      <c r="AF127" s="102"/>
      <c r="AG127" s="100">
        <v>54749</v>
      </c>
      <c r="AH127" s="101"/>
      <c r="AI127" s="100">
        <v>362412</v>
      </c>
      <c r="AJ127" s="86"/>
      <c r="AK127" s="99">
        <v>6.37</v>
      </c>
      <c r="AL127" s="98"/>
    </row>
    <row r="128" spans="2:38" s="87" customFormat="1" ht="7.5" customHeight="1">
      <c r="B128" s="106"/>
      <c r="C128" s="105"/>
      <c r="D128" s="104"/>
      <c r="E128" s="102"/>
      <c r="F128" s="104"/>
      <c r="G128" s="102"/>
      <c r="H128" s="103"/>
      <c r="I128" s="102"/>
      <c r="J128" s="103"/>
      <c r="K128" s="102"/>
      <c r="L128" s="103"/>
      <c r="M128" s="102"/>
      <c r="N128" s="100"/>
      <c r="O128" s="101"/>
      <c r="P128" s="100"/>
      <c r="Q128" s="86"/>
      <c r="R128" s="99"/>
      <c r="S128" s="98"/>
      <c r="U128" s="106"/>
      <c r="V128" s="105"/>
      <c r="W128" s="104"/>
      <c r="X128" s="102"/>
      <c r="Y128" s="104"/>
      <c r="Z128" s="102"/>
      <c r="AA128" s="103"/>
      <c r="AB128" s="102"/>
      <c r="AC128" s="103"/>
      <c r="AD128" s="102"/>
      <c r="AE128" s="103"/>
      <c r="AF128" s="102"/>
      <c r="AG128" s="100"/>
      <c r="AH128" s="101"/>
      <c r="AI128" s="100"/>
      <c r="AJ128" s="86"/>
      <c r="AK128" s="99"/>
      <c r="AL128" s="98"/>
    </row>
    <row r="129" spans="2:38" s="87" customFormat="1" ht="12.75" customHeight="1">
      <c r="B129" s="106">
        <v>90</v>
      </c>
      <c r="C129" s="105"/>
      <c r="D129" s="104">
        <v>28082</v>
      </c>
      <c r="E129" s="102"/>
      <c r="F129" s="104">
        <v>3985</v>
      </c>
      <c r="G129" s="102"/>
      <c r="H129" s="103">
        <v>0.85807999999999995</v>
      </c>
      <c r="I129" s="102"/>
      <c r="J129" s="103">
        <v>0.14191999999999999</v>
      </c>
      <c r="K129" s="102"/>
      <c r="L129" s="103">
        <v>0.14434</v>
      </c>
      <c r="M129" s="102"/>
      <c r="N129" s="100">
        <v>26077</v>
      </c>
      <c r="O129" s="101"/>
      <c r="P129" s="100">
        <v>126038</v>
      </c>
      <c r="Q129" s="86"/>
      <c r="R129" s="99">
        <v>4.49</v>
      </c>
      <c r="S129" s="98"/>
      <c r="U129" s="106">
        <v>90</v>
      </c>
      <c r="V129" s="105"/>
      <c r="W129" s="104">
        <v>52553</v>
      </c>
      <c r="X129" s="102"/>
      <c r="Y129" s="104">
        <v>4609</v>
      </c>
      <c r="Z129" s="102"/>
      <c r="AA129" s="103">
        <v>0.9123</v>
      </c>
      <c r="AB129" s="102"/>
      <c r="AC129" s="103">
        <v>8.77E-2</v>
      </c>
      <c r="AD129" s="102"/>
      <c r="AE129" s="103">
        <v>8.5300000000000001E-2</v>
      </c>
      <c r="AF129" s="102"/>
      <c r="AG129" s="100">
        <v>50269</v>
      </c>
      <c r="AH129" s="101"/>
      <c r="AI129" s="100">
        <v>307662</v>
      </c>
      <c r="AJ129" s="86"/>
      <c r="AK129" s="99">
        <v>5.85</v>
      </c>
      <c r="AL129" s="98"/>
    </row>
    <row r="130" spans="2:38" s="87" customFormat="1" ht="12.75" customHeight="1">
      <c r="B130" s="106">
        <v>91</v>
      </c>
      <c r="C130" s="105"/>
      <c r="D130" s="104">
        <v>24096</v>
      </c>
      <c r="E130" s="102"/>
      <c r="F130" s="104">
        <v>3807</v>
      </c>
      <c r="G130" s="102"/>
      <c r="H130" s="103">
        <v>0.84201000000000004</v>
      </c>
      <c r="I130" s="102"/>
      <c r="J130" s="103">
        <v>0.15798999999999999</v>
      </c>
      <c r="K130" s="102"/>
      <c r="L130" s="103">
        <v>0.16213</v>
      </c>
      <c r="M130" s="102"/>
      <c r="N130" s="100">
        <v>22175</v>
      </c>
      <c r="O130" s="101"/>
      <c r="P130" s="100">
        <v>99961</v>
      </c>
      <c r="Q130" s="86"/>
      <c r="R130" s="99">
        <v>4.1500000000000004</v>
      </c>
      <c r="S130" s="98"/>
      <c r="U130" s="106">
        <v>91</v>
      </c>
      <c r="V130" s="105"/>
      <c r="W130" s="104">
        <v>47944</v>
      </c>
      <c r="X130" s="102"/>
      <c r="Y130" s="104">
        <v>4844</v>
      </c>
      <c r="Z130" s="102"/>
      <c r="AA130" s="103">
        <v>0.89895999999999998</v>
      </c>
      <c r="AB130" s="102"/>
      <c r="AC130" s="103">
        <v>0.10104</v>
      </c>
      <c r="AD130" s="102"/>
      <c r="AE130" s="103">
        <v>9.8720000000000002E-2</v>
      </c>
      <c r="AF130" s="102"/>
      <c r="AG130" s="100">
        <v>45540</v>
      </c>
      <c r="AH130" s="101"/>
      <c r="AI130" s="100">
        <v>257393</v>
      </c>
      <c r="AJ130" s="86"/>
      <c r="AK130" s="99">
        <v>5.37</v>
      </c>
      <c r="AL130" s="98"/>
    </row>
    <row r="131" spans="2:38" s="87" customFormat="1" ht="12.75" customHeight="1">
      <c r="B131" s="106">
        <v>92</v>
      </c>
      <c r="C131" s="105"/>
      <c r="D131" s="104">
        <v>20289</v>
      </c>
      <c r="E131" s="102"/>
      <c r="F131" s="104">
        <v>3568</v>
      </c>
      <c r="G131" s="102"/>
      <c r="H131" s="103">
        <v>0.82413999999999998</v>
      </c>
      <c r="I131" s="102"/>
      <c r="J131" s="103">
        <v>0.17585999999999999</v>
      </c>
      <c r="K131" s="102"/>
      <c r="L131" s="103">
        <v>0.18223</v>
      </c>
      <c r="M131" s="102"/>
      <c r="N131" s="100">
        <v>18483</v>
      </c>
      <c r="O131" s="101"/>
      <c r="P131" s="100">
        <v>77786</v>
      </c>
      <c r="Q131" s="86"/>
      <c r="R131" s="99">
        <v>3.83</v>
      </c>
      <c r="S131" s="98"/>
      <c r="U131" s="106">
        <v>92</v>
      </c>
      <c r="V131" s="105"/>
      <c r="W131" s="104">
        <v>43100</v>
      </c>
      <c r="X131" s="102"/>
      <c r="Y131" s="104">
        <v>5034</v>
      </c>
      <c r="Z131" s="102"/>
      <c r="AA131" s="103">
        <v>0.88321000000000005</v>
      </c>
      <c r="AB131" s="102"/>
      <c r="AC131" s="103">
        <v>0.11679</v>
      </c>
      <c r="AD131" s="102"/>
      <c r="AE131" s="103">
        <v>0.11487</v>
      </c>
      <c r="AF131" s="102"/>
      <c r="AG131" s="100">
        <v>40595</v>
      </c>
      <c r="AH131" s="101"/>
      <c r="AI131" s="100">
        <v>211853</v>
      </c>
      <c r="AJ131" s="86"/>
      <c r="AK131" s="99">
        <v>4.92</v>
      </c>
      <c r="AL131" s="98"/>
    </row>
    <row r="132" spans="2:38" s="87" customFormat="1" ht="12.75" customHeight="1">
      <c r="B132" s="106">
        <v>93</v>
      </c>
      <c r="C132" s="105"/>
      <c r="D132" s="104">
        <v>16721</v>
      </c>
      <c r="E132" s="102"/>
      <c r="F132" s="104">
        <v>3272</v>
      </c>
      <c r="G132" s="102"/>
      <c r="H132" s="103">
        <v>0.80434000000000005</v>
      </c>
      <c r="I132" s="102"/>
      <c r="J132" s="103">
        <v>0.19566</v>
      </c>
      <c r="K132" s="102"/>
      <c r="L132" s="103">
        <v>0.20513999999999999</v>
      </c>
      <c r="M132" s="102"/>
      <c r="N132" s="100">
        <v>15058</v>
      </c>
      <c r="O132" s="101"/>
      <c r="P132" s="100">
        <v>59303</v>
      </c>
      <c r="Q132" s="86"/>
      <c r="R132" s="99">
        <v>3.55</v>
      </c>
      <c r="S132" s="98"/>
      <c r="U132" s="106">
        <v>93</v>
      </c>
      <c r="V132" s="105"/>
      <c r="W132" s="104">
        <v>38066</v>
      </c>
      <c r="X132" s="102"/>
      <c r="Y132" s="104">
        <v>5130</v>
      </c>
      <c r="Z132" s="102"/>
      <c r="AA132" s="103">
        <v>0.86523000000000005</v>
      </c>
      <c r="AB132" s="102"/>
      <c r="AC132" s="103">
        <v>0.13477</v>
      </c>
      <c r="AD132" s="102"/>
      <c r="AE132" s="103">
        <v>0.13403000000000001</v>
      </c>
      <c r="AF132" s="102"/>
      <c r="AG132" s="100">
        <v>35504</v>
      </c>
      <c r="AH132" s="101"/>
      <c r="AI132" s="100">
        <v>171258</v>
      </c>
      <c r="AJ132" s="86"/>
      <c r="AK132" s="99">
        <v>4.5</v>
      </c>
      <c r="AL132" s="98"/>
    </row>
    <row r="133" spans="2:38" s="87" customFormat="1" ht="12.75" customHeight="1">
      <c r="B133" s="106">
        <v>94</v>
      </c>
      <c r="C133" s="105"/>
      <c r="D133" s="104">
        <v>13450</v>
      </c>
      <c r="E133" s="102"/>
      <c r="F133" s="104">
        <v>2909</v>
      </c>
      <c r="G133" s="102"/>
      <c r="H133" s="103">
        <v>0.78373999999999999</v>
      </c>
      <c r="I133" s="102"/>
      <c r="J133" s="103">
        <v>0.21626000000000001</v>
      </c>
      <c r="K133" s="102"/>
      <c r="L133" s="103">
        <v>0.23049</v>
      </c>
      <c r="M133" s="102"/>
      <c r="N133" s="100">
        <v>11963</v>
      </c>
      <c r="O133" s="101"/>
      <c r="P133" s="100">
        <v>44245</v>
      </c>
      <c r="Q133" s="86"/>
      <c r="R133" s="99">
        <v>3.29</v>
      </c>
      <c r="S133" s="98"/>
      <c r="U133" s="106">
        <v>94</v>
      </c>
      <c r="V133" s="105"/>
      <c r="W133" s="104">
        <v>32936</v>
      </c>
      <c r="X133" s="102"/>
      <c r="Y133" s="104">
        <v>5080</v>
      </c>
      <c r="Z133" s="102"/>
      <c r="AA133" s="103">
        <v>0.84575999999999996</v>
      </c>
      <c r="AB133" s="102"/>
      <c r="AC133" s="103">
        <v>0.15423999999999999</v>
      </c>
      <c r="AD133" s="102"/>
      <c r="AE133" s="103">
        <v>0.15573999999999999</v>
      </c>
      <c r="AF133" s="102"/>
      <c r="AG133" s="100">
        <v>30386</v>
      </c>
      <c r="AH133" s="101"/>
      <c r="AI133" s="100">
        <v>135754</v>
      </c>
      <c r="AJ133" s="86"/>
      <c r="AK133" s="99">
        <v>4.12</v>
      </c>
      <c r="AL133" s="98"/>
    </row>
    <row r="134" spans="2:38" s="87" customFormat="1" ht="7.5" customHeight="1">
      <c r="B134" s="106"/>
      <c r="C134" s="105"/>
      <c r="D134" s="104"/>
      <c r="E134" s="102"/>
      <c r="F134" s="104"/>
      <c r="G134" s="102"/>
      <c r="H134" s="103"/>
      <c r="I134" s="102"/>
      <c r="J134" s="103"/>
      <c r="K134" s="102"/>
      <c r="L134" s="103"/>
      <c r="M134" s="102"/>
      <c r="N134" s="100"/>
      <c r="O134" s="101"/>
      <c r="P134" s="100"/>
      <c r="Q134" s="86"/>
      <c r="R134" s="99"/>
      <c r="S134" s="98"/>
      <c r="U134" s="106"/>
      <c r="V134" s="105"/>
      <c r="W134" s="104"/>
      <c r="X134" s="102"/>
      <c r="Y134" s="104"/>
      <c r="Z134" s="102"/>
      <c r="AA134" s="103"/>
      <c r="AB134" s="102"/>
      <c r="AC134" s="103"/>
      <c r="AD134" s="102"/>
      <c r="AE134" s="103"/>
      <c r="AF134" s="102"/>
      <c r="AG134" s="100"/>
      <c r="AH134" s="101"/>
      <c r="AI134" s="100"/>
      <c r="AJ134" s="86"/>
      <c r="AK134" s="99"/>
      <c r="AL134" s="98"/>
    </row>
    <row r="135" spans="2:38" s="87" customFormat="1" ht="12.75" customHeight="1">
      <c r="B135" s="106">
        <v>95</v>
      </c>
      <c r="C135" s="105"/>
      <c r="D135" s="104">
        <v>10541</v>
      </c>
      <c r="E135" s="102"/>
      <c r="F135" s="104">
        <v>2494</v>
      </c>
      <c r="G135" s="102"/>
      <c r="H135" s="103">
        <v>0.76339000000000001</v>
      </c>
      <c r="I135" s="102"/>
      <c r="J135" s="103">
        <v>0.23660999999999999</v>
      </c>
      <c r="K135" s="102"/>
      <c r="L135" s="103">
        <v>0.25796999999999998</v>
      </c>
      <c r="M135" s="102"/>
      <c r="N135" s="100">
        <v>9258</v>
      </c>
      <c r="O135" s="101"/>
      <c r="P135" s="100">
        <v>32283</v>
      </c>
      <c r="Q135" s="86"/>
      <c r="R135" s="99">
        <v>3.06</v>
      </c>
      <c r="S135" s="98"/>
      <c r="U135" s="106">
        <v>95</v>
      </c>
      <c r="V135" s="105"/>
      <c r="W135" s="104">
        <v>27856</v>
      </c>
      <c r="X135" s="102"/>
      <c r="Y135" s="104">
        <v>4884</v>
      </c>
      <c r="Z135" s="102"/>
      <c r="AA135" s="103">
        <v>0.82464999999999999</v>
      </c>
      <c r="AB135" s="102"/>
      <c r="AC135" s="103">
        <v>0.17535000000000001</v>
      </c>
      <c r="AD135" s="102"/>
      <c r="AE135" s="103">
        <v>0.18088000000000001</v>
      </c>
      <c r="AF135" s="102"/>
      <c r="AG135" s="100">
        <v>25390</v>
      </c>
      <c r="AH135" s="101"/>
      <c r="AI135" s="100">
        <v>105368</v>
      </c>
      <c r="AJ135" s="86"/>
      <c r="AK135" s="99">
        <v>3.78</v>
      </c>
      <c r="AL135" s="98"/>
    </row>
    <row r="136" spans="2:38" s="87" customFormat="1" ht="12.75" customHeight="1">
      <c r="B136" s="106">
        <v>96</v>
      </c>
      <c r="C136" s="105"/>
      <c r="D136" s="104">
        <v>8047</v>
      </c>
      <c r="E136" s="102"/>
      <c r="F136" s="104">
        <v>2054</v>
      </c>
      <c r="G136" s="102"/>
      <c r="H136" s="103">
        <v>0.74472000000000005</v>
      </c>
      <c r="I136" s="102"/>
      <c r="J136" s="103">
        <v>0.25528000000000001</v>
      </c>
      <c r="K136" s="102"/>
      <c r="L136" s="103">
        <v>0.28219</v>
      </c>
      <c r="M136" s="102"/>
      <c r="N136" s="100">
        <v>6983</v>
      </c>
      <c r="O136" s="101"/>
      <c r="P136" s="100">
        <v>23025</v>
      </c>
      <c r="Q136" s="86"/>
      <c r="R136" s="99">
        <v>2.86</v>
      </c>
      <c r="S136" s="98"/>
      <c r="U136" s="106">
        <v>96</v>
      </c>
      <c r="V136" s="105"/>
      <c r="W136" s="104">
        <v>22971</v>
      </c>
      <c r="X136" s="102"/>
      <c r="Y136" s="104">
        <v>4493</v>
      </c>
      <c r="Z136" s="102"/>
      <c r="AA136" s="103">
        <v>0.80442000000000002</v>
      </c>
      <c r="AB136" s="102"/>
      <c r="AC136" s="103">
        <v>0.19558</v>
      </c>
      <c r="AD136" s="102"/>
      <c r="AE136" s="103">
        <v>0.20496</v>
      </c>
      <c r="AF136" s="102"/>
      <c r="AG136" s="100">
        <v>20687</v>
      </c>
      <c r="AH136" s="101"/>
      <c r="AI136" s="100">
        <v>79978</v>
      </c>
      <c r="AJ136" s="86"/>
      <c r="AK136" s="99">
        <v>3.48</v>
      </c>
      <c r="AL136" s="98"/>
    </row>
    <row r="137" spans="2:38" s="87" customFormat="1" ht="12.75" customHeight="1">
      <c r="B137" s="106">
        <v>97</v>
      </c>
      <c r="C137" s="105"/>
      <c r="D137" s="104">
        <v>5993</v>
      </c>
      <c r="E137" s="102"/>
      <c r="F137" s="104">
        <v>1644</v>
      </c>
      <c r="G137" s="102"/>
      <c r="H137" s="103">
        <v>0.72570999999999997</v>
      </c>
      <c r="I137" s="102"/>
      <c r="J137" s="103">
        <v>0.27428999999999998</v>
      </c>
      <c r="K137" s="102"/>
      <c r="L137" s="103">
        <v>0.30748999999999999</v>
      </c>
      <c r="M137" s="102"/>
      <c r="N137" s="100">
        <v>5138</v>
      </c>
      <c r="O137" s="101"/>
      <c r="P137" s="100">
        <v>16041</v>
      </c>
      <c r="Q137" s="86"/>
      <c r="R137" s="99">
        <v>2.68</v>
      </c>
      <c r="S137" s="98"/>
      <c r="U137" s="106">
        <v>97</v>
      </c>
      <c r="V137" s="105"/>
      <c r="W137" s="104">
        <v>18479</v>
      </c>
      <c r="X137" s="102"/>
      <c r="Y137" s="104">
        <v>4002</v>
      </c>
      <c r="Z137" s="102"/>
      <c r="AA137" s="103">
        <v>0.78344999999999998</v>
      </c>
      <c r="AB137" s="102"/>
      <c r="AC137" s="103">
        <v>0.21654999999999999</v>
      </c>
      <c r="AD137" s="102"/>
      <c r="AE137" s="103">
        <v>0.23057</v>
      </c>
      <c r="AF137" s="102"/>
      <c r="AG137" s="100">
        <v>16434</v>
      </c>
      <c r="AH137" s="101"/>
      <c r="AI137" s="100">
        <v>59292</v>
      </c>
      <c r="AJ137" s="86"/>
      <c r="AK137" s="99">
        <v>3.21</v>
      </c>
      <c r="AL137" s="98"/>
    </row>
    <row r="138" spans="2:38" s="87" customFormat="1" ht="12.75" customHeight="1">
      <c r="B138" s="106">
        <v>98</v>
      </c>
      <c r="C138" s="105"/>
      <c r="D138" s="104">
        <v>4349</v>
      </c>
      <c r="E138" s="102"/>
      <c r="F138" s="104">
        <v>1277</v>
      </c>
      <c r="G138" s="102"/>
      <c r="H138" s="103">
        <v>0.70637000000000005</v>
      </c>
      <c r="I138" s="102"/>
      <c r="J138" s="103">
        <v>0.29363</v>
      </c>
      <c r="K138" s="102"/>
      <c r="L138" s="103">
        <v>0.33390999999999998</v>
      </c>
      <c r="M138" s="102"/>
      <c r="N138" s="100">
        <v>3682</v>
      </c>
      <c r="O138" s="101"/>
      <c r="P138" s="100">
        <v>10903</v>
      </c>
      <c r="Q138" s="86"/>
      <c r="R138" s="99">
        <v>2.5099999999999998</v>
      </c>
      <c r="S138" s="98"/>
      <c r="U138" s="106">
        <v>98</v>
      </c>
      <c r="V138" s="105"/>
      <c r="W138" s="104">
        <v>14477</v>
      </c>
      <c r="X138" s="102"/>
      <c r="Y138" s="104">
        <v>3449</v>
      </c>
      <c r="Z138" s="102"/>
      <c r="AA138" s="103">
        <v>0.76173000000000002</v>
      </c>
      <c r="AB138" s="102"/>
      <c r="AC138" s="103">
        <v>0.23827000000000001</v>
      </c>
      <c r="AD138" s="102"/>
      <c r="AE138" s="103">
        <v>0.25781999999999999</v>
      </c>
      <c r="AF138" s="102"/>
      <c r="AG138" s="100">
        <v>12705</v>
      </c>
      <c r="AH138" s="101"/>
      <c r="AI138" s="100">
        <v>42858</v>
      </c>
      <c r="AJ138" s="86"/>
      <c r="AK138" s="99">
        <v>2.96</v>
      </c>
      <c r="AL138" s="98"/>
    </row>
    <row r="139" spans="2:38" s="87" customFormat="1" ht="12.75" customHeight="1">
      <c r="B139" s="106">
        <v>99</v>
      </c>
      <c r="C139" s="105"/>
      <c r="D139" s="104">
        <v>3072</v>
      </c>
      <c r="E139" s="102"/>
      <c r="F139" s="104">
        <v>962</v>
      </c>
      <c r="G139" s="102"/>
      <c r="H139" s="103">
        <v>0.68671000000000004</v>
      </c>
      <c r="I139" s="102"/>
      <c r="J139" s="103">
        <v>0.31329000000000001</v>
      </c>
      <c r="K139" s="102"/>
      <c r="L139" s="103">
        <v>0.36152000000000001</v>
      </c>
      <c r="M139" s="102"/>
      <c r="N139" s="100">
        <v>2567</v>
      </c>
      <c r="O139" s="101"/>
      <c r="P139" s="100">
        <v>7221</v>
      </c>
      <c r="Q139" s="86"/>
      <c r="R139" s="99">
        <v>2.35</v>
      </c>
      <c r="S139" s="98"/>
      <c r="U139" s="106">
        <v>99</v>
      </c>
      <c r="V139" s="105"/>
      <c r="W139" s="104">
        <v>11028</v>
      </c>
      <c r="X139" s="102"/>
      <c r="Y139" s="104">
        <v>2875</v>
      </c>
      <c r="Z139" s="102"/>
      <c r="AA139" s="103">
        <v>0.73929999999999996</v>
      </c>
      <c r="AB139" s="102"/>
      <c r="AC139" s="103">
        <v>0.26069999999999999</v>
      </c>
      <c r="AD139" s="102"/>
      <c r="AE139" s="103">
        <v>0.2868</v>
      </c>
      <c r="AF139" s="102"/>
      <c r="AG139" s="100">
        <v>9542</v>
      </c>
      <c r="AH139" s="101"/>
      <c r="AI139" s="100">
        <v>30153</v>
      </c>
      <c r="AJ139" s="86"/>
      <c r="AK139" s="99">
        <v>2.73</v>
      </c>
      <c r="AL139" s="98"/>
    </row>
    <row r="140" spans="2:38" s="87" customFormat="1" ht="7.5" customHeight="1">
      <c r="B140" s="106"/>
      <c r="C140" s="105"/>
      <c r="D140" s="104"/>
      <c r="E140" s="102"/>
      <c r="F140" s="104"/>
      <c r="G140" s="102"/>
      <c r="H140" s="103"/>
      <c r="I140" s="102"/>
      <c r="J140" s="103"/>
      <c r="K140" s="102"/>
      <c r="L140" s="103"/>
      <c r="M140" s="102"/>
      <c r="N140" s="100"/>
      <c r="O140" s="101"/>
      <c r="P140" s="100"/>
      <c r="Q140" s="86"/>
      <c r="R140" s="99"/>
      <c r="S140" s="98"/>
      <c r="U140" s="106"/>
      <c r="V140" s="105"/>
      <c r="W140" s="104"/>
      <c r="X140" s="102"/>
      <c r="Y140" s="104"/>
      <c r="Z140" s="102"/>
      <c r="AA140" s="103"/>
      <c r="AB140" s="102"/>
      <c r="AC140" s="103"/>
      <c r="AD140" s="102"/>
      <c r="AE140" s="103"/>
      <c r="AF140" s="102"/>
      <c r="AG140" s="100"/>
      <c r="AH140" s="101"/>
      <c r="AI140" s="100"/>
      <c r="AJ140" s="86"/>
      <c r="AK140" s="99"/>
      <c r="AL140" s="98"/>
    </row>
    <row r="141" spans="2:38" s="87" customFormat="1" ht="12.75" customHeight="1">
      <c r="B141" s="106">
        <v>100</v>
      </c>
      <c r="C141" s="105"/>
      <c r="D141" s="104">
        <v>2110</v>
      </c>
      <c r="E141" s="102"/>
      <c r="F141" s="104">
        <v>703</v>
      </c>
      <c r="G141" s="102"/>
      <c r="H141" s="103">
        <v>0.66676000000000002</v>
      </c>
      <c r="I141" s="102"/>
      <c r="J141" s="103">
        <v>0.33323999999999998</v>
      </c>
      <c r="K141" s="102"/>
      <c r="L141" s="103">
        <v>0.39036999999999999</v>
      </c>
      <c r="M141" s="102"/>
      <c r="N141" s="100">
        <v>1739</v>
      </c>
      <c r="O141" s="101"/>
      <c r="P141" s="100">
        <v>4654</v>
      </c>
      <c r="Q141" s="86"/>
      <c r="R141" s="99">
        <v>2.21</v>
      </c>
      <c r="S141" s="98"/>
      <c r="U141" s="106">
        <v>100</v>
      </c>
      <c r="V141" s="105"/>
      <c r="W141" s="104">
        <v>8153</v>
      </c>
      <c r="X141" s="102"/>
      <c r="Y141" s="104">
        <v>2314</v>
      </c>
      <c r="Z141" s="102"/>
      <c r="AA141" s="103">
        <v>0.71614999999999995</v>
      </c>
      <c r="AB141" s="102"/>
      <c r="AC141" s="103">
        <v>0.28384999999999999</v>
      </c>
      <c r="AD141" s="102"/>
      <c r="AE141" s="103">
        <v>0.31763000000000002</v>
      </c>
      <c r="AF141" s="102"/>
      <c r="AG141" s="100">
        <v>6950</v>
      </c>
      <c r="AH141" s="101"/>
      <c r="AI141" s="100">
        <v>20611</v>
      </c>
      <c r="AJ141" s="86"/>
      <c r="AK141" s="99">
        <v>2.5299999999999998</v>
      </c>
      <c r="AL141" s="98"/>
    </row>
    <row r="142" spans="2:38" s="87" customFormat="1" ht="12.75" customHeight="1">
      <c r="B142" s="106">
        <v>101</v>
      </c>
      <c r="C142" s="105"/>
      <c r="D142" s="104">
        <v>1407</v>
      </c>
      <c r="E142" s="102"/>
      <c r="F142" s="104">
        <v>497</v>
      </c>
      <c r="G142" s="102"/>
      <c r="H142" s="103">
        <v>0.64654</v>
      </c>
      <c r="I142" s="102"/>
      <c r="J142" s="103">
        <v>0.35346</v>
      </c>
      <c r="K142" s="102"/>
      <c r="L142" s="103">
        <v>0.42049999999999998</v>
      </c>
      <c r="M142" s="102"/>
      <c r="N142" s="100">
        <v>1143</v>
      </c>
      <c r="O142" s="101"/>
      <c r="P142" s="100">
        <v>2916</v>
      </c>
      <c r="Q142" s="86"/>
      <c r="R142" s="99">
        <v>2.0699999999999998</v>
      </c>
      <c r="S142" s="98"/>
      <c r="U142" s="106">
        <v>101</v>
      </c>
      <c r="V142" s="105"/>
      <c r="W142" s="104">
        <v>5839</v>
      </c>
      <c r="X142" s="102"/>
      <c r="Y142" s="104">
        <v>1796</v>
      </c>
      <c r="Z142" s="102"/>
      <c r="AA142" s="103">
        <v>0.69233</v>
      </c>
      <c r="AB142" s="102"/>
      <c r="AC142" s="103">
        <v>0.30767</v>
      </c>
      <c r="AD142" s="102"/>
      <c r="AE142" s="103">
        <v>0.35043000000000002</v>
      </c>
      <c r="AF142" s="102"/>
      <c r="AG142" s="100">
        <v>4900</v>
      </c>
      <c r="AH142" s="101"/>
      <c r="AI142" s="100">
        <v>13660</v>
      </c>
      <c r="AJ142" s="86"/>
      <c r="AK142" s="99">
        <v>2.34</v>
      </c>
      <c r="AL142" s="98"/>
    </row>
    <row r="143" spans="2:38" s="87" customFormat="1" ht="12.75" customHeight="1">
      <c r="B143" s="106">
        <v>102</v>
      </c>
      <c r="C143" s="105"/>
      <c r="D143" s="104">
        <v>909</v>
      </c>
      <c r="E143" s="102"/>
      <c r="F143" s="104">
        <v>340</v>
      </c>
      <c r="G143" s="102"/>
      <c r="H143" s="103">
        <v>0.62605999999999995</v>
      </c>
      <c r="I143" s="102"/>
      <c r="J143" s="103">
        <v>0.37393999999999999</v>
      </c>
      <c r="K143" s="102"/>
      <c r="L143" s="103">
        <v>0.45197999999999999</v>
      </c>
      <c r="M143" s="102"/>
      <c r="N143" s="100">
        <v>728</v>
      </c>
      <c r="O143" s="101"/>
      <c r="P143" s="100">
        <v>1773</v>
      </c>
      <c r="Q143" s="86"/>
      <c r="R143" s="99">
        <v>1.95</v>
      </c>
      <c r="S143" s="98"/>
      <c r="U143" s="106">
        <v>102</v>
      </c>
      <c r="V143" s="105"/>
      <c r="W143" s="104">
        <v>4042</v>
      </c>
      <c r="X143" s="102"/>
      <c r="Y143" s="104">
        <v>1343</v>
      </c>
      <c r="Z143" s="102"/>
      <c r="AA143" s="103">
        <v>0.66786000000000001</v>
      </c>
      <c r="AB143" s="102"/>
      <c r="AC143" s="103">
        <v>0.33213999999999999</v>
      </c>
      <c r="AD143" s="102"/>
      <c r="AE143" s="103">
        <v>0.38530999999999999</v>
      </c>
      <c r="AF143" s="102"/>
      <c r="AG143" s="100">
        <v>3336</v>
      </c>
      <c r="AH143" s="101"/>
      <c r="AI143" s="100">
        <v>8761</v>
      </c>
      <c r="AJ143" s="86"/>
      <c r="AK143" s="99">
        <v>2.17</v>
      </c>
      <c r="AL143" s="98"/>
    </row>
    <row r="144" spans="2:38" s="87" customFormat="1" ht="12.75" customHeight="1">
      <c r="B144" s="106">
        <v>103</v>
      </c>
      <c r="C144" s="105"/>
      <c r="D144" s="104">
        <v>569</v>
      </c>
      <c r="E144" s="102"/>
      <c r="F144" s="104">
        <v>225</v>
      </c>
      <c r="G144" s="102"/>
      <c r="H144" s="103">
        <v>0.60536999999999996</v>
      </c>
      <c r="I144" s="102"/>
      <c r="J144" s="103">
        <v>0.39462999999999998</v>
      </c>
      <c r="K144" s="102"/>
      <c r="L144" s="103">
        <v>0.48487000000000002</v>
      </c>
      <c r="M144" s="102"/>
      <c r="N144" s="100">
        <v>449</v>
      </c>
      <c r="O144" s="101"/>
      <c r="P144" s="100">
        <v>1045</v>
      </c>
      <c r="Q144" s="86"/>
      <c r="R144" s="99">
        <v>1.83</v>
      </c>
      <c r="S144" s="98"/>
      <c r="U144" s="106">
        <v>103</v>
      </c>
      <c r="V144" s="105"/>
      <c r="W144" s="104">
        <v>2700</v>
      </c>
      <c r="X144" s="102"/>
      <c r="Y144" s="104">
        <v>964</v>
      </c>
      <c r="Z144" s="102"/>
      <c r="AA144" s="103">
        <v>0.64278000000000002</v>
      </c>
      <c r="AB144" s="102"/>
      <c r="AC144" s="103">
        <v>0.35721999999999998</v>
      </c>
      <c r="AD144" s="102"/>
      <c r="AE144" s="103">
        <v>0.42242000000000002</v>
      </c>
      <c r="AF144" s="102"/>
      <c r="AG144" s="100">
        <v>2189</v>
      </c>
      <c r="AH144" s="101"/>
      <c r="AI144" s="100">
        <v>5425</v>
      </c>
      <c r="AJ144" s="86"/>
      <c r="AK144" s="99">
        <v>2.0099999999999998</v>
      </c>
      <c r="AL144" s="98"/>
    </row>
    <row r="145" spans="1:39" s="87" customFormat="1" ht="12.75" customHeight="1">
      <c r="B145" s="106">
        <v>104</v>
      </c>
      <c r="C145" s="105"/>
      <c r="D145" s="104">
        <v>345</v>
      </c>
      <c r="E145" s="102"/>
      <c r="F145" s="104">
        <v>143</v>
      </c>
      <c r="G145" s="102"/>
      <c r="H145" s="103">
        <v>0.58448</v>
      </c>
      <c r="I145" s="102"/>
      <c r="J145" s="103">
        <v>0.41552</v>
      </c>
      <c r="K145" s="102"/>
      <c r="L145" s="103">
        <v>0.51922000000000001</v>
      </c>
      <c r="M145" s="102"/>
      <c r="N145" s="100">
        <v>267</v>
      </c>
      <c r="O145" s="101"/>
      <c r="P145" s="100">
        <v>596</v>
      </c>
      <c r="Q145" s="86"/>
      <c r="R145" s="99">
        <v>1.73</v>
      </c>
      <c r="S145" s="98"/>
      <c r="U145" s="106">
        <v>104</v>
      </c>
      <c r="V145" s="105"/>
      <c r="W145" s="104">
        <v>1735</v>
      </c>
      <c r="X145" s="102"/>
      <c r="Y145" s="104">
        <v>664</v>
      </c>
      <c r="Z145" s="102"/>
      <c r="AA145" s="103">
        <v>0.61712999999999996</v>
      </c>
      <c r="AB145" s="102"/>
      <c r="AC145" s="103">
        <v>0.38286999999999999</v>
      </c>
      <c r="AD145" s="102"/>
      <c r="AE145" s="103">
        <v>0.46189000000000002</v>
      </c>
      <c r="AF145" s="102"/>
      <c r="AG145" s="100">
        <v>1381</v>
      </c>
      <c r="AH145" s="101"/>
      <c r="AI145" s="100">
        <v>3235</v>
      </c>
      <c r="AJ145" s="86"/>
      <c r="AK145" s="99">
        <v>1.86</v>
      </c>
      <c r="AL145" s="98"/>
    </row>
    <row r="146" spans="1:39" s="87" customFormat="1" ht="7.5" customHeight="1">
      <c r="B146" s="106"/>
      <c r="C146" s="105"/>
      <c r="D146" s="104"/>
      <c r="E146" s="102"/>
      <c r="F146" s="104"/>
      <c r="G146" s="102"/>
      <c r="H146" s="103"/>
      <c r="I146" s="102"/>
      <c r="J146" s="103"/>
      <c r="K146" s="102"/>
      <c r="L146" s="103"/>
      <c r="M146" s="102"/>
      <c r="N146" s="100"/>
      <c r="O146" s="101"/>
      <c r="P146" s="100"/>
      <c r="Q146" s="86"/>
      <c r="R146" s="99"/>
      <c r="S146" s="98"/>
      <c r="U146" s="106"/>
      <c r="V146" s="105"/>
      <c r="W146" s="104"/>
      <c r="X146" s="102"/>
      <c r="Y146" s="104"/>
      <c r="Z146" s="102"/>
      <c r="AA146" s="103"/>
      <c r="AB146" s="102"/>
      <c r="AC146" s="103"/>
      <c r="AD146" s="102"/>
      <c r="AE146" s="103"/>
      <c r="AF146" s="102"/>
      <c r="AG146" s="100"/>
      <c r="AH146" s="101"/>
      <c r="AI146" s="100"/>
      <c r="AJ146" s="86"/>
      <c r="AK146" s="99"/>
      <c r="AL146" s="98"/>
    </row>
    <row r="147" spans="1:39" s="87" customFormat="1" ht="12.75" customHeight="1">
      <c r="B147" s="106">
        <v>105</v>
      </c>
      <c r="C147" s="105"/>
      <c r="D147" s="104">
        <v>201</v>
      </c>
      <c r="E147" s="102"/>
      <c r="F147" s="104">
        <v>88</v>
      </c>
      <c r="G147" s="102"/>
      <c r="H147" s="103">
        <v>0.56342000000000003</v>
      </c>
      <c r="I147" s="102"/>
      <c r="J147" s="103">
        <v>0.43658000000000002</v>
      </c>
      <c r="K147" s="102"/>
      <c r="L147" s="103">
        <v>0.55511999999999995</v>
      </c>
      <c r="M147" s="102"/>
      <c r="N147" s="100">
        <v>154</v>
      </c>
      <c r="O147" s="101"/>
      <c r="P147" s="100">
        <v>328</v>
      </c>
      <c r="Q147" s="86"/>
      <c r="R147" s="99">
        <v>1.63</v>
      </c>
      <c r="S147" s="98"/>
      <c r="U147" s="106">
        <v>105</v>
      </c>
      <c r="V147" s="105"/>
      <c r="W147" s="104">
        <v>1071</v>
      </c>
      <c r="X147" s="102"/>
      <c r="Y147" s="104">
        <v>438</v>
      </c>
      <c r="Z147" s="102"/>
      <c r="AA147" s="103">
        <v>0.59097</v>
      </c>
      <c r="AB147" s="102"/>
      <c r="AC147" s="103">
        <v>0.40903</v>
      </c>
      <c r="AD147" s="102"/>
      <c r="AE147" s="103">
        <v>0.50387999999999999</v>
      </c>
      <c r="AF147" s="102"/>
      <c r="AG147" s="100">
        <v>836</v>
      </c>
      <c r="AH147" s="101"/>
      <c r="AI147" s="100">
        <v>1854</v>
      </c>
      <c r="AJ147" s="86"/>
      <c r="AK147" s="99">
        <v>1.73</v>
      </c>
      <c r="AL147" s="98"/>
    </row>
    <row r="148" spans="1:39" s="87" customFormat="1" ht="12.75" customHeight="1">
      <c r="B148" s="106">
        <v>106</v>
      </c>
      <c r="C148" s="105"/>
      <c r="D148" s="104">
        <v>113</v>
      </c>
      <c r="E148" s="102"/>
      <c r="F148" s="104">
        <v>52</v>
      </c>
      <c r="G148" s="102"/>
      <c r="H148" s="103">
        <v>0.54222999999999999</v>
      </c>
      <c r="I148" s="102"/>
      <c r="J148" s="103">
        <v>0.45777000000000001</v>
      </c>
      <c r="K148" s="102"/>
      <c r="L148" s="103">
        <v>0.59260999999999997</v>
      </c>
      <c r="M148" s="102"/>
      <c r="N148" s="100">
        <v>85</v>
      </c>
      <c r="O148" s="101"/>
      <c r="P148" s="100">
        <v>175</v>
      </c>
      <c r="Q148" s="86"/>
      <c r="R148" s="99">
        <v>1.54</v>
      </c>
      <c r="S148" s="98"/>
      <c r="U148" s="106">
        <v>106</v>
      </c>
      <c r="V148" s="105"/>
      <c r="W148" s="104">
        <v>633</v>
      </c>
      <c r="X148" s="102"/>
      <c r="Y148" s="104">
        <v>276</v>
      </c>
      <c r="Z148" s="102"/>
      <c r="AA148" s="103">
        <v>0.56435999999999997</v>
      </c>
      <c r="AB148" s="102"/>
      <c r="AC148" s="103">
        <v>0.43564000000000003</v>
      </c>
      <c r="AD148" s="102"/>
      <c r="AE148" s="103">
        <v>0.54854999999999998</v>
      </c>
      <c r="AF148" s="102"/>
      <c r="AG148" s="100">
        <v>484</v>
      </c>
      <c r="AH148" s="101"/>
      <c r="AI148" s="100">
        <v>1018</v>
      </c>
      <c r="AJ148" s="86"/>
      <c r="AK148" s="99">
        <v>1.61</v>
      </c>
      <c r="AL148" s="98"/>
    </row>
    <row r="149" spans="1:39" s="87" customFormat="1" ht="12.75" customHeight="1">
      <c r="B149" s="106">
        <v>107</v>
      </c>
      <c r="C149" s="105"/>
      <c r="D149" s="104">
        <v>62</v>
      </c>
      <c r="E149" s="102"/>
      <c r="F149" s="104">
        <v>29</v>
      </c>
      <c r="G149" s="102"/>
      <c r="H149" s="103">
        <v>0.52095000000000002</v>
      </c>
      <c r="I149" s="102"/>
      <c r="J149" s="103">
        <v>0.47904999999999998</v>
      </c>
      <c r="K149" s="102"/>
      <c r="L149" s="103">
        <v>0.63178999999999996</v>
      </c>
      <c r="M149" s="102"/>
      <c r="N149" s="100">
        <v>45</v>
      </c>
      <c r="O149" s="101"/>
      <c r="P149" s="100">
        <v>89</v>
      </c>
      <c r="Q149" s="86"/>
      <c r="R149" s="99">
        <v>1.45</v>
      </c>
      <c r="S149" s="98"/>
      <c r="U149" s="106">
        <v>107</v>
      </c>
      <c r="V149" s="105"/>
      <c r="W149" s="104">
        <v>357</v>
      </c>
      <c r="X149" s="102"/>
      <c r="Y149" s="104">
        <v>165</v>
      </c>
      <c r="Z149" s="102"/>
      <c r="AA149" s="103">
        <v>0.53737000000000001</v>
      </c>
      <c r="AB149" s="102"/>
      <c r="AC149" s="103">
        <v>0.46262999999999999</v>
      </c>
      <c r="AD149" s="102"/>
      <c r="AE149" s="103">
        <v>0.59606000000000003</v>
      </c>
      <c r="AF149" s="102"/>
      <c r="AG149" s="100">
        <v>267</v>
      </c>
      <c r="AH149" s="101"/>
      <c r="AI149" s="100">
        <v>534</v>
      </c>
      <c r="AJ149" s="86"/>
      <c r="AK149" s="99">
        <v>1.5</v>
      </c>
      <c r="AL149" s="98"/>
    </row>
    <row r="150" spans="1:39" s="87" customFormat="1" ht="12.75" customHeight="1">
      <c r="B150" s="106">
        <v>108</v>
      </c>
      <c r="C150" s="105"/>
      <c r="D150" s="104">
        <v>32</v>
      </c>
      <c r="E150" s="102"/>
      <c r="F150" s="104">
        <v>16</v>
      </c>
      <c r="G150" s="102"/>
      <c r="H150" s="103">
        <v>0.49961</v>
      </c>
      <c r="I150" s="102"/>
      <c r="J150" s="103">
        <v>0.50039</v>
      </c>
      <c r="K150" s="102"/>
      <c r="L150" s="103">
        <v>0.67271000000000003</v>
      </c>
      <c r="M150" s="102"/>
      <c r="N150" s="100">
        <v>23</v>
      </c>
      <c r="O150" s="101"/>
      <c r="P150" s="100">
        <v>44</v>
      </c>
      <c r="Q150" s="86"/>
      <c r="R150" s="99">
        <v>1.37</v>
      </c>
      <c r="S150" s="98"/>
      <c r="U150" s="106">
        <v>108</v>
      </c>
      <c r="V150" s="105"/>
      <c r="W150" s="104">
        <v>192</v>
      </c>
      <c r="X150" s="102"/>
      <c r="Y150" s="104">
        <v>94</v>
      </c>
      <c r="Z150" s="102"/>
      <c r="AA150" s="103">
        <v>0.51007000000000002</v>
      </c>
      <c r="AB150" s="102"/>
      <c r="AC150" s="103">
        <v>0.48992999999999998</v>
      </c>
      <c r="AD150" s="102"/>
      <c r="AE150" s="103">
        <v>0.64659999999999995</v>
      </c>
      <c r="AF150" s="102"/>
      <c r="AG150" s="100">
        <v>140</v>
      </c>
      <c r="AH150" s="101"/>
      <c r="AI150" s="100">
        <v>267</v>
      </c>
      <c r="AJ150" s="86"/>
      <c r="AK150" s="99">
        <v>1.39</v>
      </c>
      <c r="AL150" s="98"/>
    </row>
    <row r="151" spans="1:39" s="87" customFormat="1" ht="12.75" customHeight="1">
      <c r="B151" s="106">
        <v>109</v>
      </c>
      <c r="C151" s="105"/>
      <c r="D151" s="104">
        <v>16</v>
      </c>
      <c r="E151" s="102"/>
      <c r="F151" s="104">
        <v>8</v>
      </c>
      <c r="G151" s="102"/>
      <c r="H151" s="103">
        <v>0.47824</v>
      </c>
      <c r="I151" s="102"/>
      <c r="J151" s="103">
        <v>0.52176</v>
      </c>
      <c r="K151" s="102"/>
      <c r="L151" s="103">
        <v>0.71547000000000005</v>
      </c>
      <c r="M151" s="102"/>
      <c r="N151" s="100">
        <v>11</v>
      </c>
      <c r="O151" s="101"/>
      <c r="P151" s="100">
        <v>21</v>
      </c>
      <c r="Q151" s="86"/>
      <c r="R151" s="99">
        <v>1.3</v>
      </c>
      <c r="S151" s="98"/>
      <c r="U151" s="106">
        <v>109</v>
      </c>
      <c r="V151" s="105"/>
      <c r="W151" s="104">
        <v>98</v>
      </c>
      <c r="X151" s="102"/>
      <c r="Y151" s="104">
        <v>51</v>
      </c>
      <c r="Z151" s="102"/>
      <c r="AA151" s="103">
        <v>0.48254999999999998</v>
      </c>
      <c r="AB151" s="102"/>
      <c r="AC151" s="103">
        <v>0.51744999999999997</v>
      </c>
      <c r="AD151" s="102"/>
      <c r="AE151" s="103">
        <v>0.70035999999999998</v>
      </c>
      <c r="AF151" s="102"/>
      <c r="AG151" s="100">
        <v>70</v>
      </c>
      <c r="AH151" s="101"/>
      <c r="AI151" s="100">
        <v>127</v>
      </c>
      <c r="AJ151" s="86"/>
      <c r="AK151" s="99">
        <v>1.3</v>
      </c>
      <c r="AL151" s="98"/>
    </row>
    <row r="152" spans="1:39" s="87" customFormat="1" ht="7.5" customHeight="1">
      <c r="B152" s="106"/>
      <c r="C152" s="105"/>
      <c r="D152" s="104"/>
      <c r="E152" s="102"/>
      <c r="F152" s="104"/>
      <c r="G152" s="102"/>
      <c r="H152" s="103"/>
      <c r="I152" s="102"/>
      <c r="J152" s="103"/>
      <c r="K152" s="102"/>
      <c r="L152" s="103"/>
      <c r="M152" s="102"/>
      <c r="N152" s="100"/>
      <c r="O152" s="101"/>
      <c r="P152" s="100"/>
      <c r="Q152" s="86"/>
      <c r="R152" s="99"/>
      <c r="S152" s="98"/>
      <c r="U152" s="106"/>
      <c r="V152" s="105"/>
      <c r="W152" s="104"/>
      <c r="X152" s="102"/>
      <c r="Y152" s="104"/>
      <c r="Z152" s="102"/>
      <c r="AA152" s="103"/>
      <c r="AB152" s="102"/>
      <c r="AC152" s="103"/>
      <c r="AD152" s="102"/>
      <c r="AE152" s="103"/>
      <c r="AF152" s="102"/>
      <c r="AG152" s="100"/>
      <c r="AH152" s="101"/>
      <c r="AI152" s="100"/>
      <c r="AJ152" s="86"/>
      <c r="AK152" s="99"/>
      <c r="AL152" s="98"/>
    </row>
    <row r="153" spans="1:39" s="87" customFormat="1" ht="12.75" customHeight="1">
      <c r="B153" s="106">
        <v>110</v>
      </c>
      <c r="C153" s="105"/>
      <c r="D153" s="104">
        <v>8</v>
      </c>
      <c r="E153" s="102"/>
      <c r="F153" s="104">
        <v>4</v>
      </c>
      <c r="G153" s="102"/>
      <c r="H153" s="103">
        <v>0.45689999999999997</v>
      </c>
      <c r="I153" s="102"/>
      <c r="J153" s="103">
        <v>0.54310000000000003</v>
      </c>
      <c r="K153" s="102"/>
      <c r="L153" s="103">
        <v>0.76012999999999997</v>
      </c>
      <c r="M153" s="102"/>
      <c r="N153" s="100">
        <v>5</v>
      </c>
      <c r="O153" s="101"/>
      <c r="P153" s="100">
        <v>9</v>
      </c>
      <c r="Q153" s="86"/>
      <c r="R153" s="99">
        <v>1.23</v>
      </c>
      <c r="S153" s="98"/>
      <c r="U153" s="106">
        <v>110</v>
      </c>
      <c r="V153" s="105"/>
      <c r="W153" s="104">
        <v>47</v>
      </c>
      <c r="X153" s="102"/>
      <c r="Y153" s="104">
        <v>26</v>
      </c>
      <c r="Z153" s="102"/>
      <c r="AA153" s="103">
        <v>0.45490999999999998</v>
      </c>
      <c r="AB153" s="102"/>
      <c r="AC153" s="103">
        <v>0.54508999999999996</v>
      </c>
      <c r="AD153" s="102"/>
      <c r="AE153" s="103">
        <v>0.75754999999999995</v>
      </c>
      <c r="AF153" s="102"/>
      <c r="AG153" s="100">
        <v>33</v>
      </c>
      <c r="AH153" s="101"/>
      <c r="AI153" s="100">
        <v>57</v>
      </c>
      <c r="AJ153" s="86"/>
      <c r="AK153" s="99">
        <v>1.21</v>
      </c>
      <c r="AL153" s="98"/>
    </row>
    <row r="154" spans="1:39" s="87" customFormat="1" ht="12.75" customHeight="1">
      <c r="B154" s="106">
        <v>111</v>
      </c>
      <c r="C154" s="105"/>
      <c r="D154" s="104">
        <v>4</v>
      </c>
      <c r="E154" s="102"/>
      <c r="F154" s="104">
        <v>2</v>
      </c>
      <c r="G154" s="102"/>
      <c r="H154" s="103">
        <v>0.43562000000000001</v>
      </c>
      <c r="I154" s="102"/>
      <c r="J154" s="103">
        <v>0.56437999999999999</v>
      </c>
      <c r="K154" s="102"/>
      <c r="L154" s="103">
        <v>0.80679999999999996</v>
      </c>
      <c r="M154" s="102"/>
      <c r="N154" s="100">
        <v>2</v>
      </c>
      <c r="O154" s="101"/>
      <c r="P154" s="100">
        <v>4</v>
      </c>
      <c r="Q154" s="86"/>
      <c r="R154" s="99">
        <v>1.1599999999999999</v>
      </c>
      <c r="S154" s="98"/>
      <c r="U154" s="106">
        <v>111</v>
      </c>
      <c r="V154" s="105"/>
      <c r="W154" s="104">
        <v>21</v>
      </c>
      <c r="X154" s="102"/>
      <c r="Y154" s="104">
        <v>12</v>
      </c>
      <c r="Z154" s="102"/>
      <c r="AA154" s="103">
        <v>0.42724000000000001</v>
      </c>
      <c r="AB154" s="102"/>
      <c r="AC154" s="103">
        <v>0.57276000000000005</v>
      </c>
      <c r="AD154" s="102"/>
      <c r="AE154" s="103">
        <v>0.81838</v>
      </c>
      <c r="AF154" s="102"/>
      <c r="AG154" s="100">
        <v>15</v>
      </c>
      <c r="AH154" s="101"/>
      <c r="AI154" s="100">
        <v>24</v>
      </c>
      <c r="AJ154" s="86"/>
      <c r="AK154" s="99">
        <v>1.1299999999999999</v>
      </c>
      <c r="AL154" s="98"/>
    </row>
    <row r="155" spans="1:39" s="87" customFormat="1" ht="12.75" customHeight="1">
      <c r="B155" s="106">
        <v>112</v>
      </c>
      <c r="C155" s="105"/>
      <c r="D155" s="104">
        <v>2</v>
      </c>
      <c r="E155" s="102"/>
      <c r="F155" s="104">
        <v>1</v>
      </c>
      <c r="G155" s="102"/>
      <c r="H155" s="103">
        <v>0.41443999999999998</v>
      </c>
      <c r="I155" s="102"/>
      <c r="J155" s="103">
        <v>0.58555999999999997</v>
      </c>
      <c r="K155" s="102"/>
      <c r="L155" s="103">
        <v>0.85553999999999997</v>
      </c>
      <c r="M155" s="102"/>
      <c r="N155" s="100">
        <v>1</v>
      </c>
      <c r="O155" s="101"/>
      <c r="P155" s="100">
        <v>2</v>
      </c>
      <c r="Q155" s="86"/>
      <c r="R155" s="99">
        <v>1.1000000000000001</v>
      </c>
      <c r="S155" s="98"/>
      <c r="U155" s="106">
        <v>112</v>
      </c>
      <c r="V155" s="105"/>
      <c r="W155" s="104">
        <v>9</v>
      </c>
      <c r="X155" s="102"/>
      <c r="Y155" s="104">
        <v>6</v>
      </c>
      <c r="Z155" s="102"/>
      <c r="AA155" s="103">
        <v>0.39965000000000001</v>
      </c>
      <c r="AB155" s="102"/>
      <c r="AC155" s="103">
        <v>0.60035000000000005</v>
      </c>
      <c r="AD155" s="102"/>
      <c r="AE155" s="103">
        <v>0.8831</v>
      </c>
      <c r="AF155" s="102"/>
      <c r="AG155" s="100">
        <v>6</v>
      </c>
      <c r="AH155" s="101"/>
      <c r="AI155" s="100">
        <v>10</v>
      </c>
      <c r="AJ155" s="86"/>
      <c r="AK155" s="99">
        <v>1.05</v>
      </c>
      <c r="AL155" s="98"/>
    </row>
    <row r="156" spans="1:39" s="87" customFormat="1" ht="12.75" customHeight="1" thickBot="1">
      <c r="B156" s="97">
        <v>113</v>
      </c>
      <c r="C156" s="96"/>
      <c r="D156" s="95">
        <v>1</v>
      </c>
      <c r="E156" s="93"/>
      <c r="F156" s="95">
        <v>0</v>
      </c>
      <c r="G156" s="93"/>
      <c r="H156" s="94">
        <v>0.39341999999999999</v>
      </c>
      <c r="I156" s="93"/>
      <c r="J156" s="94">
        <v>0.60658000000000001</v>
      </c>
      <c r="K156" s="93"/>
      <c r="L156" s="94">
        <v>0.90647</v>
      </c>
      <c r="M156" s="93"/>
      <c r="N156" s="91">
        <v>0</v>
      </c>
      <c r="O156" s="92"/>
      <c r="P156" s="91">
        <v>1</v>
      </c>
      <c r="Q156" s="90"/>
      <c r="R156" s="89">
        <v>1.05</v>
      </c>
      <c r="S156" s="88"/>
      <c r="U156" s="106">
        <v>113</v>
      </c>
      <c r="V156" s="105"/>
      <c r="W156" s="104">
        <v>4</v>
      </c>
      <c r="X156" s="102"/>
      <c r="Y156" s="104">
        <v>2</v>
      </c>
      <c r="Z156" s="102"/>
      <c r="AA156" s="103">
        <v>0.37225999999999998</v>
      </c>
      <c r="AB156" s="102"/>
      <c r="AC156" s="103">
        <v>0.62773999999999996</v>
      </c>
      <c r="AD156" s="102"/>
      <c r="AE156" s="103">
        <v>0.95193000000000005</v>
      </c>
      <c r="AF156" s="102"/>
      <c r="AG156" s="100">
        <v>2</v>
      </c>
      <c r="AH156" s="101"/>
      <c r="AI156" s="100">
        <v>4</v>
      </c>
      <c r="AJ156" s="86"/>
      <c r="AK156" s="99">
        <v>0.98</v>
      </c>
      <c r="AL156" s="98"/>
    </row>
    <row r="157" spans="1:39" ht="12.6" customHeight="1" thickBot="1">
      <c r="A157" s="85"/>
      <c r="B157" s="85"/>
      <c r="C157" s="85"/>
      <c r="D157" s="85"/>
      <c r="E157" s="85"/>
      <c r="F157" s="85"/>
      <c r="G157" s="85"/>
      <c r="H157" s="85"/>
      <c r="I157" s="85"/>
      <c r="J157" s="85"/>
      <c r="K157" s="85"/>
      <c r="L157" s="85"/>
      <c r="M157" s="85"/>
      <c r="N157" s="85"/>
      <c r="O157" s="85"/>
      <c r="P157" s="85"/>
      <c r="U157" s="173">
        <v>114</v>
      </c>
      <c r="V157" s="172"/>
      <c r="W157" s="171">
        <v>1</v>
      </c>
      <c r="X157" s="169"/>
      <c r="Y157" s="171">
        <v>1</v>
      </c>
      <c r="Z157" s="169"/>
      <c r="AA157" s="170">
        <v>0.34517999999999999</v>
      </c>
      <c r="AB157" s="169"/>
      <c r="AC157" s="170">
        <v>0.65481999999999996</v>
      </c>
      <c r="AD157" s="169"/>
      <c r="AE157" s="170">
        <v>1.02515</v>
      </c>
      <c r="AF157" s="169"/>
      <c r="AG157" s="167">
        <v>1</v>
      </c>
      <c r="AH157" s="168"/>
      <c r="AI157" s="167">
        <v>1</v>
      </c>
      <c r="AJ157" s="166"/>
      <c r="AK157" s="165">
        <v>0.92</v>
      </c>
      <c r="AL157" s="164"/>
      <c r="AM157" s="87"/>
    </row>
    <row r="158" spans="1:39" ht="12.75" thickTop="1">
      <c r="A158" s="85"/>
      <c r="C158" s="85"/>
      <c r="D158" s="85"/>
      <c r="E158" s="85"/>
      <c r="F158" s="85"/>
      <c r="G158" s="85"/>
      <c r="H158" s="85"/>
      <c r="I158" s="85"/>
      <c r="J158" s="85"/>
      <c r="K158" s="85"/>
      <c r="L158" s="85"/>
      <c r="M158" s="85"/>
      <c r="N158" s="85"/>
      <c r="O158" s="85"/>
      <c r="P158" s="85"/>
    </row>
    <row r="159" spans="1:39" ht="18.75">
      <c r="B159" s="86" t="s">
        <v>45</v>
      </c>
    </row>
  </sheetData>
  <phoneticPr fontId="2"/>
  <printOptions horizontalCentered="1"/>
  <pageMargins left="0.19685039370078741" right="0.19685039370078741" top="0.31496062992125984" bottom="0.31496062992125984" header="0.19685039370078741" footer="0.19685039370078741"/>
  <pageSetup paperSize="9" scale="83" orientation="portrait" r:id="rId1"/>
  <headerFooter alignWithMargins="0"/>
  <rowBreaks count="1" manualBreakCount="1">
    <brk id="75"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A10D-5E86-4E46-BBB8-A470F50EED49}">
  <dimension ref="A1:P175"/>
  <sheetViews>
    <sheetView showGridLines="0" zoomScaleNormal="100" zoomScaleSheetLayoutView="100" workbookViewId="0">
      <pane xSplit="4" ySplit="6" topLeftCell="E43" activePane="bottomRight" state="frozen"/>
      <selection pane="topRight" activeCell="E1" sqref="E1"/>
      <selection pane="bottomLeft" activeCell="A7" sqref="A7"/>
      <selection pane="bottomRight"/>
    </sheetView>
  </sheetViews>
  <sheetFormatPr defaultColWidth="8.25" defaultRowHeight="13.5"/>
  <cols>
    <col min="1" max="1" width="9.375" style="177" customWidth="1"/>
    <col min="2" max="2" width="1.875" style="177" customWidth="1"/>
    <col min="3" max="3" width="6.625" style="177" customWidth="1"/>
    <col min="4" max="4" width="1.875" style="177" customWidth="1"/>
    <col min="5" max="13" width="5.875" style="174" customWidth="1"/>
    <col min="14" max="15" width="5.875" style="176" customWidth="1"/>
    <col min="16" max="16" width="5.875" style="175" customWidth="1"/>
    <col min="17" max="17" width="7" style="174" customWidth="1"/>
    <col min="18" max="16384" width="8.25" style="174"/>
  </cols>
  <sheetData>
    <row r="1" spans="1:16" ht="9.75" customHeight="1"/>
    <row r="2" spans="1:16" ht="18" customHeight="1">
      <c r="A2" s="221" t="s">
        <v>156</v>
      </c>
      <c r="B2" s="220"/>
      <c r="C2" s="220"/>
      <c r="D2" s="220"/>
      <c r="E2" s="129"/>
      <c r="F2" s="129"/>
      <c r="G2" s="129"/>
      <c r="H2" s="129"/>
      <c r="I2" s="129"/>
      <c r="J2" s="129"/>
      <c r="K2" s="129"/>
      <c r="L2" s="129"/>
      <c r="M2" s="129"/>
      <c r="N2" s="84"/>
      <c r="O2" s="84"/>
      <c r="P2" s="130"/>
    </row>
    <row r="3" spans="1:16" ht="15" customHeight="1">
      <c r="A3" s="219"/>
      <c r="B3" s="219"/>
      <c r="C3" s="219"/>
      <c r="D3" s="219"/>
      <c r="E3" s="129"/>
      <c r="F3" s="129"/>
      <c r="G3" s="129"/>
      <c r="H3" s="129"/>
      <c r="I3" s="129"/>
      <c r="J3" s="129"/>
      <c r="K3" s="129"/>
      <c r="L3" s="129"/>
      <c r="M3" s="129"/>
      <c r="N3" s="84"/>
      <c r="O3" s="84"/>
      <c r="P3" s="218" t="s">
        <v>155</v>
      </c>
    </row>
    <row r="4" spans="1:16" ht="12.95" customHeight="1">
      <c r="A4" s="306" t="s">
        <v>154</v>
      </c>
      <c r="B4" s="307"/>
      <c r="C4" s="307"/>
      <c r="D4" s="216"/>
      <c r="E4" s="308" t="s">
        <v>153</v>
      </c>
      <c r="F4" s="309"/>
      <c r="G4" s="309"/>
      <c r="H4" s="309"/>
      <c r="I4" s="309"/>
      <c r="J4" s="310"/>
      <c r="K4" s="308" t="s">
        <v>152</v>
      </c>
      <c r="L4" s="311"/>
      <c r="M4" s="311"/>
      <c r="N4" s="311"/>
      <c r="O4" s="311"/>
      <c r="P4" s="312"/>
    </row>
    <row r="5" spans="1:16" ht="12.95" customHeight="1">
      <c r="A5" s="217" t="s">
        <v>151</v>
      </c>
      <c r="B5" s="214"/>
      <c r="C5" s="217" t="s">
        <v>150</v>
      </c>
      <c r="D5" s="214"/>
      <c r="E5" s="214" t="s">
        <v>149</v>
      </c>
      <c r="F5" s="214">
        <v>20</v>
      </c>
      <c r="G5" s="215">
        <v>40</v>
      </c>
      <c r="H5" s="216">
        <v>65</v>
      </c>
      <c r="I5" s="215">
        <v>75</v>
      </c>
      <c r="J5" s="215">
        <v>90</v>
      </c>
      <c r="K5" s="214" t="s">
        <v>149</v>
      </c>
      <c r="L5" s="215">
        <v>20</v>
      </c>
      <c r="M5" s="214">
        <v>40</v>
      </c>
      <c r="N5" s="215">
        <v>65</v>
      </c>
      <c r="O5" s="214">
        <v>75</v>
      </c>
      <c r="P5" s="214">
        <v>90</v>
      </c>
    </row>
    <row r="6" spans="1:16" ht="3" customHeight="1">
      <c r="A6" s="193"/>
      <c r="B6" s="213"/>
      <c r="C6" s="193"/>
      <c r="D6" s="213"/>
      <c r="E6" s="211"/>
      <c r="F6" s="211"/>
      <c r="G6" s="195"/>
      <c r="H6" s="212"/>
      <c r="I6" s="195"/>
      <c r="J6" s="195"/>
      <c r="K6" s="211"/>
      <c r="L6" s="195"/>
      <c r="M6" s="211"/>
      <c r="N6" s="195"/>
      <c r="O6" s="211"/>
      <c r="P6" s="198"/>
    </row>
    <row r="7" spans="1:16" ht="10.5" customHeight="1">
      <c r="A7" s="193" t="s">
        <v>148</v>
      </c>
      <c r="B7" s="210" t="s">
        <v>146</v>
      </c>
      <c r="C7" s="193" t="s">
        <v>147</v>
      </c>
      <c r="D7" s="210" t="s">
        <v>146</v>
      </c>
      <c r="E7" s="188">
        <v>50.06</v>
      </c>
      <c r="F7" s="197">
        <v>40.89</v>
      </c>
      <c r="G7" s="188">
        <v>26.88</v>
      </c>
      <c r="H7" s="190">
        <v>10.16</v>
      </c>
      <c r="I7" s="202">
        <v>6.09</v>
      </c>
      <c r="J7" s="188">
        <v>2.56</v>
      </c>
      <c r="K7" s="190">
        <v>53.96</v>
      </c>
      <c r="L7" s="188">
        <v>44.87</v>
      </c>
      <c r="M7" s="190">
        <v>30.39</v>
      </c>
      <c r="N7" s="188">
        <v>12.22</v>
      </c>
      <c r="O7" s="202">
        <v>7.03</v>
      </c>
      <c r="P7" s="196" t="s">
        <v>145</v>
      </c>
    </row>
    <row r="8" spans="1:16" ht="10.5" customHeight="1">
      <c r="A8" s="193">
        <v>48</v>
      </c>
      <c r="B8" s="192"/>
      <c r="C8" s="193">
        <v>23</v>
      </c>
      <c r="D8" s="192"/>
      <c r="E8" s="205">
        <v>55.6</v>
      </c>
      <c r="F8" s="207">
        <v>43.6</v>
      </c>
      <c r="G8" s="205">
        <v>29.1</v>
      </c>
      <c r="H8" s="206">
        <v>12</v>
      </c>
      <c r="I8" s="204">
        <v>8</v>
      </c>
      <c r="J8" s="203" t="s">
        <v>126</v>
      </c>
      <c r="K8" s="206">
        <v>59.4</v>
      </c>
      <c r="L8" s="205">
        <v>47.3</v>
      </c>
      <c r="M8" s="206">
        <v>32.5</v>
      </c>
      <c r="N8" s="205">
        <v>14.2</v>
      </c>
      <c r="O8" s="204">
        <v>9.3000000000000007</v>
      </c>
      <c r="P8" s="203" t="s">
        <v>126</v>
      </c>
    </row>
    <row r="9" spans="1:16" ht="10.5" customHeight="1">
      <c r="A9" s="193">
        <v>49</v>
      </c>
      <c r="B9" s="192"/>
      <c r="C9" s="193">
        <v>24</v>
      </c>
      <c r="D9" s="192"/>
      <c r="E9" s="205">
        <v>56.2</v>
      </c>
      <c r="F9" s="207">
        <v>44.3</v>
      </c>
      <c r="G9" s="205">
        <v>29.2</v>
      </c>
      <c r="H9" s="206">
        <v>11.7</v>
      </c>
      <c r="I9" s="204">
        <v>7.6</v>
      </c>
      <c r="J9" s="203" t="s">
        <v>126</v>
      </c>
      <c r="K9" s="206">
        <v>59.8</v>
      </c>
      <c r="L9" s="205">
        <v>47.9</v>
      </c>
      <c r="M9" s="206">
        <v>32.6</v>
      </c>
      <c r="N9" s="205">
        <v>14</v>
      </c>
      <c r="O9" s="204">
        <v>8.9</v>
      </c>
      <c r="P9" s="203" t="s">
        <v>126</v>
      </c>
    </row>
    <row r="10" spans="1:16" ht="10.5" customHeight="1">
      <c r="A10" s="193">
        <v>50</v>
      </c>
      <c r="B10" s="192"/>
      <c r="C10" s="193">
        <v>25</v>
      </c>
      <c r="D10" s="192"/>
      <c r="E10" s="205">
        <v>58</v>
      </c>
      <c r="F10" s="207">
        <v>45.3</v>
      </c>
      <c r="G10" s="205">
        <v>29.4</v>
      </c>
      <c r="H10" s="206">
        <v>11.5</v>
      </c>
      <c r="I10" s="204">
        <v>7.6</v>
      </c>
      <c r="J10" s="203" t="s">
        <v>126</v>
      </c>
      <c r="K10" s="206">
        <v>61.5</v>
      </c>
      <c r="L10" s="205">
        <v>48.7</v>
      </c>
      <c r="M10" s="206">
        <v>32.700000000000003</v>
      </c>
      <c r="N10" s="205">
        <v>13.9</v>
      </c>
      <c r="O10" s="204">
        <v>9</v>
      </c>
      <c r="P10" s="203" t="s">
        <v>126</v>
      </c>
    </row>
    <row r="11" spans="1:16" ht="7.5" customHeight="1">
      <c r="A11" s="194"/>
      <c r="B11" s="192"/>
      <c r="C11" s="193"/>
      <c r="D11" s="192"/>
      <c r="E11" s="195"/>
      <c r="F11" s="195"/>
      <c r="G11" s="195"/>
      <c r="H11" s="195"/>
      <c r="I11" s="195"/>
      <c r="J11" s="195"/>
      <c r="K11" s="195"/>
      <c r="L11" s="195"/>
      <c r="M11" s="195"/>
      <c r="N11" s="195"/>
      <c r="O11" s="195"/>
      <c r="P11" s="189"/>
    </row>
    <row r="12" spans="1:16" ht="10.5" customHeight="1">
      <c r="A12" s="193" t="s">
        <v>144</v>
      </c>
      <c r="B12" s="192"/>
      <c r="C12" s="193" t="s">
        <v>143</v>
      </c>
      <c r="D12" s="192"/>
      <c r="E12" s="189">
        <v>59.57</v>
      </c>
      <c r="F12" s="200">
        <v>46.43</v>
      </c>
      <c r="G12" s="189">
        <v>29.65</v>
      </c>
      <c r="H12" s="199">
        <v>11.35</v>
      </c>
      <c r="I12" s="209">
        <v>6.73</v>
      </c>
      <c r="J12" s="188">
        <v>2.7</v>
      </c>
      <c r="K12" s="199">
        <v>62.97</v>
      </c>
      <c r="L12" s="189">
        <v>49.58</v>
      </c>
      <c r="M12" s="199">
        <v>32.770000000000003</v>
      </c>
      <c r="N12" s="189">
        <v>13.36</v>
      </c>
      <c r="O12" s="209">
        <v>7.76</v>
      </c>
      <c r="P12" s="188">
        <v>2.72</v>
      </c>
    </row>
    <row r="13" spans="1:16" ht="10.5" customHeight="1">
      <c r="A13" s="193">
        <v>1951</v>
      </c>
      <c r="B13" s="192"/>
      <c r="C13" s="193">
        <v>26</v>
      </c>
      <c r="D13" s="192"/>
      <c r="E13" s="205">
        <v>60.8</v>
      </c>
      <c r="F13" s="207">
        <v>47.9</v>
      </c>
      <c r="G13" s="205">
        <v>31.4</v>
      </c>
      <c r="H13" s="203" t="s">
        <v>142</v>
      </c>
      <c r="I13" s="203" t="s">
        <v>142</v>
      </c>
      <c r="J13" s="203" t="s">
        <v>126</v>
      </c>
      <c r="K13" s="206">
        <v>64.900000000000006</v>
      </c>
      <c r="L13" s="205">
        <v>51.9</v>
      </c>
      <c r="M13" s="208">
        <v>35.4</v>
      </c>
      <c r="N13" s="203" t="s">
        <v>142</v>
      </c>
      <c r="O13" s="203" t="s">
        <v>142</v>
      </c>
      <c r="P13" s="203" t="s">
        <v>126</v>
      </c>
    </row>
    <row r="14" spans="1:16" ht="10.5" customHeight="1">
      <c r="A14" s="193">
        <v>52</v>
      </c>
      <c r="B14" s="192"/>
      <c r="C14" s="193">
        <v>27</v>
      </c>
      <c r="D14" s="192"/>
      <c r="E14" s="205">
        <v>61.9</v>
      </c>
      <c r="F14" s="207">
        <v>48</v>
      </c>
      <c r="G14" s="205">
        <v>30.9</v>
      </c>
      <c r="H14" s="206">
        <v>12.5</v>
      </c>
      <c r="I14" s="204">
        <v>8.4</v>
      </c>
      <c r="J14" s="203" t="s">
        <v>126</v>
      </c>
      <c r="K14" s="206">
        <v>65.5</v>
      </c>
      <c r="L14" s="205">
        <v>51.4</v>
      </c>
      <c r="M14" s="206">
        <v>34.200000000000003</v>
      </c>
      <c r="N14" s="205">
        <v>14.8</v>
      </c>
      <c r="O14" s="204">
        <v>9.8000000000000007</v>
      </c>
      <c r="P14" s="203" t="s">
        <v>126</v>
      </c>
    </row>
    <row r="15" spans="1:16" ht="10.5" customHeight="1">
      <c r="A15" s="193">
        <v>53</v>
      </c>
      <c r="B15" s="192"/>
      <c r="C15" s="193">
        <v>28</v>
      </c>
      <c r="D15" s="192"/>
      <c r="E15" s="205">
        <v>61.9</v>
      </c>
      <c r="F15" s="207">
        <v>48</v>
      </c>
      <c r="G15" s="205">
        <v>30.6</v>
      </c>
      <c r="H15" s="206">
        <v>11.9</v>
      </c>
      <c r="I15" s="204">
        <v>7.6</v>
      </c>
      <c r="J15" s="203" t="s">
        <v>126</v>
      </c>
      <c r="K15" s="206">
        <v>65.7</v>
      </c>
      <c r="L15" s="205">
        <v>51.4</v>
      </c>
      <c r="M15" s="206">
        <v>33.9</v>
      </c>
      <c r="N15" s="205">
        <v>14.2</v>
      </c>
      <c r="O15" s="204">
        <v>9.1</v>
      </c>
      <c r="P15" s="203" t="s">
        <v>126</v>
      </c>
    </row>
    <row r="16" spans="1:16" ht="10.5" customHeight="1">
      <c r="A16" s="193">
        <v>54</v>
      </c>
      <c r="B16" s="192"/>
      <c r="C16" s="193">
        <v>29</v>
      </c>
      <c r="D16" s="192"/>
      <c r="E16" s="189">
        <v>63.41</v>
      </c>
      <c r="F16" s="200">
        <v>48.87</v>
      </c>
      <c r="G16" s="189">
        <v>31.45</v>
      </c>
      <c r="H16" s="199">
        <v>12.88</v>
      </c>
      <c r="I16" s="202">
        <v>8.1999999999999993</v>
      </c>
      <c r="J16" s="203" t="s">
        <v>126</v>
      </c>
      <c r="K16" s="199">
        <v>67.69</v>
      </c>
      <c r="L16" s="189">
        <v>52.86</v>
      </c>
      <c r="M16" s="199">
        <v>35.22</v>
      </c>
      <c r="N16" s="188">
        <v>15</v>
      </c>
      <c r="O16" s="202">
        <v>9.24</v>
      </c>
      <c r="P16" s="203" t="s">
        <v>126</v>
      </c>
    </row>
    <row r="17" spans="1:16" ht="7.5" customHeight="1">
      <c r="A17" s="194"/>
      <c r="B17" s="192"/>
      <c r="C17" s="193"/>
      <c r="D17" s="192"/>
      <c r="E17" s="195"/>
      <c r="F17" s="195"/>
      <c r="G17" s="195"/>
      <c r="H17" s="195"/>
      <c r="I17" s="195"/>
      <c r="J17" s="195"/>
      <c r="K17" s="195"/>
      <c r="L17" s="195"/>
      <c r="M17" s="195"/>
      <c r="N17" s="195"/>
      <c r="O17" s="195"/>
      <c r="P17" s="189"/>
    </row>
    <row r="18" spans="1:16" ht="10.5" customHeight="1">
      <c r="A18" s="193" t="s">
        <v>141</v>
      </c>
      <c r="B18" s="192"/>
      <c r="C18" s="193" t="s">
        <v>140</v>
      </c>
      <c r="D18" s="192"/>
      <c r="E18" s="188">
        <v>63.6</v>
      </c>
      <c r="F18" s="200">
        <v>48.47</v>
      </c>
      <c r="G18" s="189">
        <v>30.85</v>
      </c>
      <c r="H18" s="199">
        <v>11.82</v>
      </c>
      <c r="I18" s="202">
        <v>6.97</v>
      </c>
      <c r="J18" s="189">
        <v>2.87</v>
      </c>
      <c r="K18" s="199">
        <v>67.75</v>
      </c>
      <c r="L18" s="189">
        <v>52.25</v>
      </c>
      <c r="M18" s="199">
        <v>34.340000000000003</v>
      </c>
      <c r="N18" s="189">
        <v>14.13</v>
      </c>
      <c r="O18" s="202">
        <v>8.2799999999999994</v>
      </c>
      <c r="P18" s="201" t="s">
        <v>139</v>
      </c>
    </row>
    <row r="19" spans="1:16" ht="10.5" customHeight="1">
      <c r="A19" s="193">
        <v>56</v>
      </c>
      <c r="B19" s="192"/>
      <c r="C19" s="193">
        <v>31</v>
      </c>
      <c r="D19" s="192"/>
      <c r="E19" s="189">
        <v>63.59</v>
      </c>
      <c r="F19" s="200">
        <v>48.21</v>
      </c>
      <c r="G19" s="189">
        <v>30.45</v>
      </c>
      <c r="H19" s="199">
        <v>11.36</v>
      </c>
      <c r="I19" s="202">
        <v>6.26</v>
      </c>
      <c r="J19" s="203" t="s">
        <v>126</v>
      </c>
      <c r="K19" s="199">
        <v>67.540000000000006</v>
      </c>
      <c r="L19" s="189">
        <v>51.92</v>
      </c>
      <c r="M19" s="199">
        <v>33.85</v>
      </c>
      <c r="N19" s="189">
        <v>13.54</v>
      </c>
      <c r="O19" s="202">
        <v>7.61</v>
      </c>
      <c r="P19" s="203" t="s">
        <v>126</v>
      </c>
    </row>
    <row r="20" spans="1:16" ht="10.5" customHeight="1">
      <c r="A20" s="193">
        <v>57</v>
      </c>
      <c r="B20" s="192"/>
      <c r="C20" s="193">
        <v>32</v>
      </c>
      <c r="D20" s="192"/>
      <c r="E20" s="189">
        <v>63.24</v>
      </c>
      <c r="F20" s="200">
        <v>47.87</v>
      </c>
      <c r="G20" s="189">
        <v>30.04</v>
      </c>
      <c r="H20" s="199">
        <v>11.01</v>
      </c>
      <c r="I20" s="202">
        <v>6.27</v>
      </c>
      <c r="J20" s="203" t="s">
        <v>126</v>
      </c>
      <c r="K20" s="190">
        <v>67.599999999999994</v>
      </c>
      <c r="L20" s="189">
        <v>51.48</v>
      </c>
      <c r="M20" s="199">
        <v>33.39</v>
      </c>
      <c r="N20" s="189">
        <v>12.93</v>
      </c>
      <c r="O20" s="202">
        <v>6.9</v>
      </c>
      <c r="P20" s="203" t="s">
        <v>126</v>
      </c>
    </row>
    <row r="21" spans="1:16" ht="10.5" customHeight="1">
      <c r="A21" s="193">
        <v>58</v>
      </c>
      <c r="B21" s="192"/>
      <c r="C21" s="193">
        <v>33</v>
      </c>
      <c r="D21" s="192"/>
      <c r="E21" s="189">
        <v>64.98</v>
      </c>
      <c r="F21" s="200">
        <v>49.19</v>
      </c>
      <c r="G21" s="189">
        <v>31.29</v>
      </c>
      <c r="H21" s="199">
        <v>12.12</v>
      </c>
      <c r="I21" s="202">
        <v>7.33</v>
      </c>
      <c r="J21" s="203" t="s">
        <v>126</v>
      </c>
      <c r="K21" s="199">
        <v>69.61</v>
      </c>
      <c r="L21" s="189">
        <v>53.48</v>
      </c>
      <c r="M21" s="199">
        <v>35.229999999999997</v>
      </c>
      <c r="N21" s="189">
        <v>14.71</v>
      </c>
      <c r="O21" s="202">
        <v>8.93</v>
      </c>
      <c r="P21" s="203" t="s">
        <v>126</v>
      </c>
    </row>
    <row r="22" spans="1:16" ht="10.5" customHeight="1">
      <c r="A22" s="193">
        <v>59</v>
      </c>
      <c r="B22" s="192"/>
      <c r="C22" s="193">
        <v>34</v>
      </c>
      <c r="D22" s="192"/>
      <c r="E22" s="189">
        <v>65.209999999999994</v>
      </c>
      <c r="F22" s="200">
        <v>49.31</v>
      </c>
      <c r="G22" s="188">
        <v>31.3</v>
      </c>
      <c r="H22" s="199">
        <v>11.91</v>
      </c>
      <c r="I22" s="202">
        <v>6.81</v>
      </c>
      <c r="J22" s="203" t="s">
        <v>126</v>
      </c>
      <c r="K22" s="199">
        <v>69.88</v>
      </c>
      <c r="L22" s="189">
        <v>53.45</v>
      </c>
      <c r="M22" s="199">
        <v>35.08</v>
      </c>
      <c r="N22" s="189">
        <v>14.37</v>
      </c>
      <c r="O22" s="202">
        <v>8.2799999999999994</v>
      </c>
      <c r="P22" s="203" t="s">
        <v>126</v>
      </c>
    </row>
    <row r="23" spans="1:16" ht="7.5" customHeight="1">
      <c r="A23" s="194"/>
      <c r="B23" s="192"/>
      <c r="C23" s="193"/>
      <c r="D23" s="192"/>
      <c r="E23" s="195"/>
      <c r="F23" s="195"/>
      <c r="G23" s="195"/>
      <c r="H23" s="195"/>
      <c r="I23" s="195"/>
      <c r="J23" s="195"/>
      <c r="K23" s="195"/>
      <c r="L23" s="195"/>
      <c r="M23" s="195"/>
      <c r="N23" s="195"/>
      <c r="O23" s="195"/>
      <c r="P23" s="189"/>
    </row>
    <row r="24" spans="1:16" ht="10.5" customHeight="1">
      <c r="A24" s="193" t="s">
        <v>138</v>
      </c>
      <c r="B24" s="192"/>
      <c r="C24" s="193" t="s">
        <v>137</v>
      </c>
      <c r="D24" s="192"/>
      <c r="E24" s="189">
        <v>65.319999999999993</v>
      </c>
      <c r="F24" s="200">
        <v>49.08</v>
      </c>
      <c r="G24" s="189">
        <v>31.02</v>
      </c>
      <c r="H24" s="199">
        <v>11.62</v>
      </c>
      <c r="I24" s="202">
        <v>6.6</v>
      </c>
      <c r="J24" s="188">
        <v>2.69</v>
      </c>
      <c r="K24" s="199">
        <v>70.19</v>
      </c>
      <c r="L24" s="189">
        <v>53.39</v>
      </c>
      <c r="M24" s="190">
        <v>34.9</v>
      </c>
      <c r="N24" s="188">
        <v>14.1</v>
      </c>
      <c r="O24" s="202">
        <v>8.01</v>
      </c>
      <c r="P24" s="201" t="s">
        <v>136</v>
      </c>
    </row>
    <row r="25" spans="1:16" ht="10.5" customHeight="1">
      <c r="A25" s="193">
        <v>61</v>
      </c>
      <c r="B25" s="192"/>
      <c r="C25" s="193">
        <v>36</v>
      </c>
      <c r="D25" s="192"/>
      <c r="E25" s="189">
        <v>66.03</v>
      </c>
      <c r="F25" s="200">
        <v>49.58</v>
      </c>
      <c r="G25" s="189">
        <v>31.44</v>
      </c>
      <c r="H25" s="199">
        <v>11.88</v>
      </c>
      <c r="I25" s="202">
        <v>6.69</v>
      </c>
      <c r="J25" s="203" t="s">
        <v>126</v>
      </c>
      <c r="K25" s="199">
        <v>70.790000000000006</v>
      </c>
      <c r="L25" s="189">
        <v>53.72</v>
      </c>
      <c r="M25" s="190">
        <v>35.1</v>
      </c>
      <c r="N25" s="188">
        <v>14.1</v>
      </c>
      <c r="O25" s="202">
        <v>7.77</v>
      </c>
      <c r="P25" s="203" t="s">
        <v>126</v>
      </c>
    </row>
    <row r="26" spans="1:16" ht="10.5" customHeight="1">
      <c r="A26" s="193">
        <v>62</v>
      </c>
      <c r="B26" s="192"/>
      <c r="C26" s="193">
        <v>37</v>
      </c>
      <c r="D26" s="192"/>
      <c r="E26" s="189">
        <v>66.23</v>
      </c>
      <c r="F26" s="200">
        <v>49.44</v>
      </c>
      <c r="G26" s="189">
        <v>31.19</v>
      </c>
      <c r="H26" s="199">
        <v>11.55</v>
      </c>
      <c r="I26" s="202">
        <v>6.33</v>
      </c>
      <c r="J26" s="203" t="s">
        <v>126</v>
      </c>
      <c r="K26" s="199">
        <v>71.16</v>
      </c>
      <c r="L26" s="189">
        <v>53.85</v>
      </c>
      <c r="M26" s="199">
        <v>35.15</v>
      </c>
      <c r="N26" s="189">
        <v>14.09</v>
      </c>
      <c r="O26" s="202">
        <v>7.76</v>
      </c>
      <c r="P26" s="203" t="s">
        <v>126</v>
      </c>
    </row>
    <row r="27" spans="1:16" ht="10.5" customHeight="1">
      <c r="A27" s="193">
        <v>63</v>
      </c>
      <c r="B27" s="192"/>
      <c r="C27" s="193">
        <v>38</v>
      </c>
      <c r="D27" s="192"/>
      <c r="E27" s="189">
        <v>67.209999999999994</v>
      </c>
      <c r="F27" s="197">
        <v>50.1</v>
      </c>
      <c r="G27" s="189">
        <v>31.79</v>
      </c>
      <c r="H27" s="190">
        <v>12.1</v>
      </c>
      <c r="I27" s="202">
        <v>6.84</v>
      </c>
      <c r="J27" s="203" t="s">
        <v>126</v>
      </c>
      <c r="K27" s="199">
        <v>72.34</v>
      </c>
      <c r="L27" s="188">
        <v>54.7</v>
      </c>
      <c r="M27" s="199">
        <v>35.89</v>
      </c>
      <c r="N27" s="188">
        <v>14.7</v>
      </c>
      <c r="O27" s="202">
        <v>8.33</v>
      </c>
      <c r="P27" s="203" t="s">
        <v>126</v>
      </c>
    </row>
    <row r="28" spans="1:16" ht="10.5" customHeight="1">
      <c r="A28" s="193">
        <v>64</v>
      </c>
      <c r="B28" s="192"/>
      <c r="C28" s="193">
        <v>39</v>
      </c>
      <c r="D28" s="192"/>
      <c r="E28" s="189">
        <v>67.67</v>
      </c>
      <c r="F28" s="200">
        <v>50.33</v>
      </c>
      <c r="G28" s="189">
        <v>31.96</v>
      </c>
      <c r="H28" s="199">
        <v>12.19</v>
      </c>
      <c r="I28" s="202">
        <v>6.92</v>
      </c>
      <c r="J28" s="203" t="s">
        <v>126</v>
      </c>
      <c r="K28" s="199">
        <v>72.87</v>
      </c>
      <c r="L28" s="189">
        <v>54.99</v>
      </c>
      <c r="M28" s="199">
        <v>36.11</v>
      </c>
      <c r="N28" s="189">
        <v>14.83</v>
      </c>
      <c r="O28" s="202">
        <v>8.42</v>
      </c>
      <c r="P28" s="203" t="s">
        <v>126</v>
      </c>
    </row>
    <row r="29" spans="1:16" ht="7.5" customHeight="1">
      <c r="A29" s="194"/>
      <c r="B29" s="192"/>
      <c r="C29" s="193"/>
      <c r="D29" s="192"/>
      <c r="E29" s="195"/>
      <c r="F29" s="195"/>
      <c r="G29" s="195"/>
      <c r="H29" s="195"/>
      <c r="I29" s="195"/>
      <c r="J29" s="195"/>
      <c r="K29" s="195"/>
      <c r="L29" s="195"/>
      <c r="M29" s="195"/>
      <c r="N29" s="195"/>
      <c r="O29" s="195"/>
      <c r="P29" s="189"/>
    </row>
    <row r="30" spans="1:16" ht="10.5" customHeight="1">
      <c r="A30" s="193" t="s">
        <v>135</v>
      </c>
      <c r="B30" s="192"/>
      <c r="C30" s="193" t="s">
        <v>134</v>
      </c>
      <c r="D30" s="192"/>
      <c r="E30" s="189">
        <v>67.739999999999995</v>
      </c>
      <c r="F30" s="200">
        <v>50.18</v>
      </c>
      <c r="G30" s="189">
        <v>31.73</v>
      </c>
      <c r="H30" s="199">
        <v>11.88</v>
      </c>
      <c r="I30" s="202">
        <v>6.63</v>
      </c>
      <c r="J30" s="189">
        <v>2.56</v>
      </c>
      <c r="K30" s="199">
        <v>72.92</v>
      </c>
      <c r="L30" s="189">
        <v>54.85</v>
      </c>
      <c r="M30" s="199">
        <v>35.909999999999997</v>
      </c>
      <c r="N30" s="189">
        <v>14.56</v>
      </c>
      <c r="O30" s="202">
        <v>8.11</v>
      </c>
      <c r="P30" s="201" t="s">
        <v>133</v>
      </c>
    </row>
    <row r="31" spans="1:16" ht="10.5" customHeight="1">
      <c r="A31" s="193">
        <v>66</v>
      </c>
      <c r="B31" s="192"/>
      <c r="C31" s="193">
        <v>41</v>
      </c>
      <c r="D31" s="192"/>
      <c r="E31" s="189">
        <v>68.349999999999994</v>
      </c>
      <c r="F31" s="200">
        <v>50.78</v>
      </c>
      <c r="G31" s="189">
        <v>32.33</v>
      </c>
      <c r="H31" s="199">
        <v>12.42</v>
      </c>
      <c r="I31" s="202">
        <v>7.11</v>
      </c>
      <c r="J31" s="203" t="s">
        <v>126</v>
      </c>
      <c r="K31" s="199">
        <v>73.61</v>
      </c>
      <c r="L31" s="189">
        <v>55.53</v>
      </c>
      <c r="M31" s="199">
        <v>36.549999999999997</v>
      </c>
      <c r="N31" s="189">
        <v>15.11</v>
      </c>
      <c r="O31" s="202">
        <v>8.6199999999999992</v>
      </c>
      <c r="P31" s="203" t="s">
        <v>126</v>
      </c>
    </row>
    <row r="32" spans="1:16" ht="10.5" customHeight="1">
      <c r="A32" s="193">
        <v>67</v>
      </c>
      <c r="B32" s="192"/>
      <c r="C32" s="193">
        <v>42</v>
      </c>
      <c r="D32" s="192"/>
      <c r="E32" s="189">
        <v>68.91</v>
      </c>
      <c r="F32" s="200">
        <v>51.06</v>
      </c>
      <c r="G32" s="189">
        <v>32.56</v>
      </c>
      <c r="H32" s="190">
        <v>12.5</v>
      </c>
      <c r="I32" s="202">
        <v>7.11</v>
      </c>
      <c r="J32" s="203" t="s">
        <v>126</v>
      </c>
      <c r="K32" s="199">
        <v>74.150000000000006</v>
      </c>
      <c r="L32" s="189">
        <v>55.82</v>
      </c>
      <c r="M32" s="199">
        <v>36.79</v>
      </c>
      <c r="N32" s="189">
        <v>15.26</v>
      </c>
      <c r="O32" s="202">
        <v>8.69</v>
      </c>
      <c r="P32" s="203" t="s">
        <v>126</v>
      </c>
    </row>
    <row r="33" spans="1:16" ht="10.5" customHeight="1">
      <c r="A33" s="193">
        <v>68</v>
      </c>
      <c r="B33" s="192"/>
      <c r="C33" s="193">
        <v>43</v>
      </c>
      <c r="D33" s="192"/>
      <c r="E33" s="189">
        <v>69.05</v>
      </c>
      <c r="F33" s="200">
        <v>51.17</v>
      </c>
      <c r="G33" s="189">
        <v>32.61</v>
      </c>
      <c r="H33" s="199">
        <v>12.48</v>
      </c>
      <c r="I33" s="202">
        <v>7.03</v>
      </c>
      <c r="J33" s="203" t="s">
        <v>126</v>
      </c>
      <c r="K33" s="190">
        <v>74.3</v>
      </c>
      <c r="L33" s="189">
        <v>55.93</v>
      </c>
      <c r="M33" s="199">
        <v>36.86</v>
      </c>
      <c r="N33" s="189">
        <v>15.26</v>
      </c>
      <c r="O33" s="202">
        <v>8.61</v>
      </c>
      <c r="P33" s="203" t="s">
        <v>126</v>
      </c>
    </row>
    <row r="34" spans="1:16" ht="10.5" customHeight="1">
      <c r="A34" s="193">
        <v>69</v>
      </c>
      <c r="B34" s="192"/>
      <c r="C34" s="193">
        <v>44</v>
      </c>
      <c r="D34" s="192"/>
      <c r="E34" s="189">
        <v>69.180000000000007</v>
      </c>
      <c r="F34" s="200">
        <v>51.24</v>
      </c>
      <c r="G34" s="189">
        <v>32.71</v>
      </c>
      <c r="H34" s="199">
        <v>12.53</v>
      </c>
      <c r="I34" s="202">
        <v>7.11</v>
      </c>
      <c r="J34" s="203" t="s">
        <v>126</v>
      </c>
      <c r="K34" s="199">
        <v>74.67</v>
      </c>
      <c r="L34" s="189">
        <v>56.24</v>
      </c>
      <c r="M34" s="199">
        <v>37.17</v>
      </c>
      <c r="N34" s="189">
        <v>15.51</v>
      </c>
      <c r="O34" s="202">
        <v>8.89</v>
      </c>
      <c r="P34" s="203" t="s">
        <v>126</v>
      </c>
    </row>
    <row r="35" spans="1:16" ht="7.5" customHeight="1">
      <c r="A35" s="194"/>
      <c r="B35" s="192"/>
      <c r="C35" s="193"/>
      <c r="D35" s="192"/>
      <c r="E35" s="195"/>
      <c r="F35" s="195"/>
      <c r="G35" s="195"/>
      <c r="H35" s="195"/>
      <c r="I35" s="195"/>
      <c r="J35" s="195"/>
      <c r="K35" s="195"/>
      <c r="L35" s="195"/>
      <c r="M35" s="195"/>
      <c r="N35" s="195"/>
      <c r="O35" s="195"/>
      <c r="P35" s="189"/>
    </row>
    <row r="36" spans="1:16" ht="10.5" customHeight="1">
      <c r="A36" s="193" t="s">
        <v>132</v>
      </c>
      <c r="B36" s="192"/>
      <c r="C36" s="193" t="s">
        <v>131</v>
      </c>
      <c r="D36" s="192"/>
      <c r="E36" s="189">
        <v>69.31</v>
      </c>
      <c r="F36" s="200">
        <v>51.26</v>
      </c>
      <c r="G36" s="189">
        <v>32.68</v>
      </c>
      <c r="H36" s="190">
        <v>12.5</v>
      </c>
      <c r="I36" s="202">
        <v>7.14</v>
      </c>
      <c r="J36" s="189">
        <v>2.75</v>
      </c>
      <c r="K36" s="199">
        <v>74.66</v>
      </c>
      <c r="L36" s="189">
        <v>56.11</v>
      </c>
      <c r="M36" s="199">
        <v>37.01</v>
      </c>
      <c r="N36" s="189">
        <v>15.34</v>
      </c>
      <c r="O36" s="202">
        <v>8.6999999999999993</v>
      </c>
      <c r="P36" s="196" t="s">
        <v>130</v>
      </c>
    </row>
    <row r="37" spans="1:16" ht="10.5" customHeight="1">
      <c r="A37" s="193">
        <v>71</v>
      </c>
      <c r="B37" s="192"/>
      <c r="C37" s="193">
        <v>46</v>
      </c>
      <c r="D37" s="192"/>
      <c r="E37" s="189">
        <v>70.17</v>
      </c>
      <c r="F37" s="200">
        <v>52.05</v>
      </c>
      <c r="G37" s="189">
        <v>33.42</v>
      </c>
      <c r="H37" s="199">
        <v>13.08</v>
      </c>
      <c r="I37" s="202">
        <v>7.54</v>
      </c>
      <c r="J37" s="203" t="s">
        <v>126</v>
      </c>
      <c r="K37" s="199">
        <v>75.58</v>
      </c>
      <c r="L37" s="189">
        <v>56.99</v>
      </c>
      <c r="M37" s="199">
        <v>37.85</v>
      </c>
      <c r="N37" s="188">
        <v>16</v>
      </c>
      <c r="O37" s="202">
        <v>9.23</v>
      </c>
      <c r="P37" s="203" t="s">
        <v>126</v>
      </c>
    </row>
    <row r="38" spans="1:16" ht="10.5" customHeight="1">
      <c r="A38" s="193">
        <v>72</v>
      </c>
      <c r="B38" s="192"/>
      <c r="C38" s="193">
        <v>47</v>
      </c>
      <c r="D38" s="192"/>
      <c r="E38" s="188">
        <v>70.5</v>
      </c>
      <c r="F38" s="200">
        <v>52.33</v>
      </c>
      <c r="G38" s="189">
        <v>33.67</v>
      </c>
      <c r="H38" s="199">
        <v>13.25</v>
      </c>
      <c r="I38" s="202">
        <v>7.57</v>
      </c>
      <c r="J38" s="203" t="s">
        <v>126</v>
      </c>
      <c r="K38" s="199">
        <v>75.94</v>
      </c>
      <c r="L38" s="189">
        <v>57.28</v>
      </c>
      <c r="M38" s="199">
        <v>38.11</v>
      </c>
      <c r="N38" s="189">
        <v>16.170000000000002</v>
      </c>
      <c r="O38" s="202">
        <v>9.26</v>
      </c>
      <c r="P38" s="203" t="s">
        <v>126</v>
      </c>
    </row>
    <row r="39" spans="1:16" ht="10.5" customHeight="1">
      <c r="A39" s="193">
        <v>73</v>
      </c>
      <c r="B39" s="192"/>
      <c r="C39" s="193">
        <v>48</v>
      </c>
      <c r="D39" s="192"/>
      <c r="E39" s="188">
        <v>70.7</v>
      </c>
      <c r="F39" s="200">
        <v>52.46</v>
      </c>
      <c r="G39" s="189">
        <v>33.74</v>
      </c>
      <c r="H39" s="199">
        <v>13.22</v>
      </c>
      <c r="I39" s="202">
        <v>7.44</v>
      </c>
      <c r="J39" s="203" t="s">
        <v>126</v>
      </c>
      <c r="K39" s="199">
        <v>76.02</v>
      </c>
      <c r="L39" s="189">
        <v>57.33</v>
      </c>
      <c r="M39" s="199">
        <v>38.119999999999997</v>
      </c>
      <c r="N39" s="188">
        <v>16.100000000000001</v>
      </c>
      <c r="O39" s="202">
        <v>9.1199999999999992</v>
      </c>
      <c r="P39" s="203" t="s">
        <v>126</v>
      </c>
    </row>
    <row r="40" spans="1:16" ht="10.5" customHeight="1">
      <c r="A40" s="193">
        <v>74</v>
      </c>
      <c r="B40" s="192"/>
      <c r="C40" s="193">
        <v>49</v>
      </c>
      <c r="D40" s="192"/>
      <c r="E40" s="189">
        <v>71.16</v>
      </c>
      <c r="F40" s="200">
        <v>52.79</v>
      </c>
      <c r="G40" s="189">
        <v>33.99</v>
      </c>
      <c r="H40" s="199">
        <v>13.38</v>
      </c>
      <c r="I40" s="202">
        <v>7.55</v>
      </c>
      <c r="J40" s="203" t="s">
        <v>126</v>
      </c>
      <c r="K40" s="199">
        <v>76.31</v>
      </c>
      <c r="L40" s="189">
        <v>57.54</v>
      </c>
      <c r="M40" s="190">
        <v>38.299999999999997</v>
      </c>
      <c r="N40" s="189">
        <v>16.18</v>
      </c>
      <c r="O40" s="202">
        <v>9.15</v>
      </c>
      <c r="P40" s="203" t="s">
        <v>126</v>
      </c>
    </row>
    <row r="41" spans="1:16" ht="7.5" customHeight="1">
      <c r="A41" s="194"/>
      <c r="B41" s="192"/>
      <c r="C41" s="193"/>
      <c r="D41" s="192"/>
      <c r="E41" s="195"/>
      <c r="F41" s="195"/>
      <c r="G41" s="195"/>
      <c r="H41" s="195"/>
      <c r="I41" s="195"/>
      <c r="J41" s="195"/>
      <c r="K41" s="195"/>
      <c r="L41" s="195"/>
      <c r="M41" s="195"/>
      <c r="N41" s="195"/>
      <c r="O41" s="195"/>
      <c r="P41" s="189"/>
    </row>
    <row r="42" spans="1:16" ht="10.5" customHeight="1">
      <c r="A42" s="193" t="s">
        <v>129</v>
      </c>
      <c r="B42" s="192"/>
      <c r="C42" s="193" t="s">
        <v>128</v>
      </c>
      <c r="D42" s="192"/>
      <c r="E42" s="189">
        <v>71.73</v>
      </c>
      <c r="F42" s="200">
        <v>53.27</v>
      </c>
      <c r="G42" s="189">
        <v>34.409999999999997</v>
      </c>
      <c r="H42" s="199">
        <v>13.72</v>
      </c>
      <c r="I42" s="202">
        <v>7.85</v>
      </c>
      <c r="J42" s="188">
        <v>3.05</v>
      </c>
      <c r="K42" s="199">
        <v>76.89</v>
      </c>
      <c r="L42" s="189">
        <v>58.04</v>
      </c>
      <c r="M42" s="199">
        <v>38.76</v>
      </c>
      <c r="N42" s="189">
        <v>16.559999999999999</v>
      </c>
      <c r="O42" s="202">
        <v>9.4700000000000006</v>
      </c>
      <c r="P42" s="201" t="s">
        <v>127</v>
      </c>
    </row>
    <row r="43" spans="1:16" ht="10.5" customHeight="1">
      <c r="A43" s="193">
        <v>76</v>
      </c>
      <c r="B43" s="192"/>
      <c r="C43" s="193">
        <v>51</v>
      </c>
      <c r="D43" s="192"/>
      <c r="E43" s="189">
        <v>72.150000000000006</v>
      </c>
      <c r="F43" s="197">
        <v>53.6</v>
      </c>
      <c r="G43" s="189">
        <v>34.68</v>
      </c>
      <c r="H43" s="199">
        <v>13.91</v>
      </c>
      <c r="I43" s="202">
        <v>7.97</v>
      </c>
      <c r="J43" s="203" t="s">
        <v>126</v>
      </c>
      <c r="K43" s="199">
        <v>77.349999999999994</v>
      </c>
      <c r="L43" s="189">
        <v>58.43</v>
      </c>
      <c r="M43" s="199">
        <v>39.11</v>
      </c>
      <c r="N43" s="188">
        <v>16.8</v>
      </c>
      <c r="O43" s="202">
        <v>9.6300000000000008</v>
      </c>
      <c r="P43" s="203" t="s">
        <v>126</v>
      </c>
    </row>
    <row r="44" spans="1:16" ht="10.5" customHeight="1">
      <c r="A44" s="193">
        <v>77</v>
      </c>
      <c r="B44" s="192"/>
      <c r="C44" s="193">
        <v>52</v>
      </c>
      <c r="D44" s="192"/>
      <c r="E44" s="189">
        <v>72.69</v>
      </c>
      <c r="F44" s="200">
        <v>54.07</v>
      </c>
      <c r="G44" s="189">
        <v>35.119999999999997</v>
      </c>
      <c r="H44" s="199">
        <v>14.29</v>
      </c>
      <c r="I44" s="202">
        <v>8.23</v>
      </c>
      <c r="J44" s="203" t="s">
        <v>126</v>
      </c>
      <c r="K44" s="199">
        <v>77.95</v>
      </c>
      <c r="L44" s="189">
        <v>58.99</v>
      </c>
      <c r="M44" s="199">
        <v>39.630000000000003</v>
      </c>
      <c r="N44" s="189">
        <v>17.239999999999998</v>
      </c>
      <c r="O44" s="202">
        <v>9.99</v>
      </c>
      <c r="P44" s="203" t="s">
        <v>126</v>
      </c>
    </row>
    <row r="45" spans="1:16" ht="10.5" customHeight="1">
      <c r="A45" s="193">
        <v>78</v>
      </c>
      <c r="B45" s="192"/>
      <c r="C45" s="193">
        <v>53</v>
      </c>
      <c r="D45" s="192"/>
      <c r="E45" s="189">
        <v>72.97</v>
      </c>
      <c r="F45" s="200">
        <v>54.32</v>
      </c>
      <c r="G45" s="189">
        <v>35.32</v>
      </c>
      <c r="H45" s="190">
        <v>14.4</v>
      </c>
      <c r="I45" s="202">
        <v>8.26</v>
      </c>
      <c r="J45" s="203" t="s">
        <v>126</v>
      </c>
      <c r="K45" s="199">
        <v>78.33</v>
      </c>
      <c r="L45" s="189">
        <v>59.32</v>
      </c>
      <c r="M45" s="199">
        <v>39.950000000000003</v>
      </c>
      <c r="N45" s="189">
        <v>17.48</v>
      </c>
      <c r="O45" s="198">
        <v>10.17</v>
      </c>
      <c r="P45" s="203" t="s">
        <v>126</v>
      </c>
    </row>
    <row r="46" spans="1:16" ht="10.5" customHeight="1">
      <c r="A46" s="193">
        <v>79</v>
      </c>
      <c r="B46" s="192"/>
      <c r="C46" s="193">
        <v>54</v>
      </c>
      <c r="D46" s="192"/>
      <c r="E46" s="189">
        <v>73.459999999999994</v>
      </c>
      <c r="F46" s="200">
        <v>54.72</v>
      </c>
      <c r="G46" s="188">
        <v>35.700000000000003</v>
      </c>
      <c r="H46" s="199">
        <v>14.75</v>
      </c>
      <c r="I46" s="202">
        <v>8.5399999999999991</v>
      </c>
      <c r="J46" s="203" t="s">
        <v>126</v>
      </c>
      <c r="K46" s="199">
        <v>78.89</v>
      </c>
      <c r="L46" s="189">
        <v>59.83</v>
      </c>
      <c r="M46" s="199">
        <v>40.42</v>
      </c>
      <c r="N46" s="189">
        <v>17.920000000000002</v>
      </c>
      <c r="O46" s="198">
        <v>10.51</v>
      </c>
      <c r="P46" s="203" t="s">
        <v>126</v>
      </c>
    </row>
    <row r="47" spans="1:16" ht="7.5" customHeight="1">
      <c r="A47" s="194"/>
      <c r="B47" s="192"/>
      <c r="C47" s="193"/>
      <c r="D47" s="192"/>
      <c r="E47" s="195"/>
      <c r="F47" s="195"/>
      <c r="G47" s="195"/>
      <c r="H47" s="195"/>
      <c r="I47" s="195"/>
      <c r="J47" s="195"/>
      <c r="K47" s="195"/>
      <c r="L47" s="195"/>
      <c r="M47" s="195"/>
      <c r="N47" s="195"/>
      <c r="O47" s="195"/>
      <c r="P47" s="189"/>
    </row>
    <row r="48" spans="1:16" ht="10.5" customHeight="1">
      <c r="A48" s="193" t="s">
        <v>125</v>
      </c>
      <c r="B48" s="192"/>
      <c r="C48" s="193" t="s">
        <v>124</v>
      </c>
      <c r="D48" s="192"/>
      <c r="E48" s="189">
        <v>73.349999999999994</v>
      </c>
      <c r="F48" s="200">
        <v>54.56</v>
      </c>
      <c r="G48" s="189">
        <v>35.520000000000003</v>
      </c>
      <c r="H48" s="199">
        <v>14.56</v>
      </c>
      <c r="I48" s="202">
        <v>8.34</v>
      </c>
      <c r="J48" s="189">
        <v>3.17</v>
      </c>
      <c r="K48" s="199">
        <v>78.760000000000005</v>
      </c>
      <c r="L48" s="189">
        <v>59.66</v>
      </c>
      <c r="M48" s="199">
        <v>40.229999999999997</v>
      </c>
      <c r="N48" s="189">
        <v>17.68</v>
      </c>
      <c r="O48" s="198">
        <v>10.24</v>
      </c>
      <c r="P48" s="201" t="s">
        <v>123</v>
      </c>
    </row>
    <row r="49" spans="1:16" ht="10.5" customHeight="1">
      <c r="A49" s="193">
        <v>81</v>
      </c>
      <c r="B49" s="192"/>
      <c r="C49" s="193">
        <v>56</v>
      </c>
      <c r="D49" s="192"/>
      <c r="E49" s="189">
        <v>73.790000000000006</v>
      </c>
      <c r="F49" s="200">
        <v>54.95</v>
      </c>
      <c r="G49" s="189">
        <v>35.880000000000003</v>
      </c>
      <c r="H49" s="199">
        <v>14.85</v>
      </c>
      <c r="I49" s="202">
        <v>8.5500000000000007</v>
      </c>
      <c r="J49" s="189">
        <v>3.28</v>
      </c>
      <c r="K49" s="199">
        <v>79.13</v>
      </c>
      <c r="L49" s="188">
        <v>60</v>
      </c>
      <c r="M49" s="199">
        <v>40.549999999999997</v>
      </c>
      <c r="N49" s="189">
        <v>17.93</v>
      </c>
      <c r="O49" s="198">
        <v>10.41</v>
      </c>
      <c r="P49" s="201" t="s">
        <v>122</v>
      </c>
    </row>
    <row r="50" spans="1:16" ht="10.5" customHeight="1">
      <c r="A50" s="193">
        <v>82</v>
      </c>
      <c r="B50" s="192"/>
      <c r="C50" s="193">
        <v>57</v>
      </c>
      <c r="D50" s="192"/>
      <c r="E50" s="189">
        <v>74.22</v>
      </c>
      <c r="F50" s="200">
        <v>55.33</v>
      </c>
      <c r="G50" s="189">
        <v>36.24</v>
      </c>
      <c r="H50" s="199">
        <v>15.18</v>
      </c>
      <c r="I50" s="202">
        <v>8.7899999999999991</v>
      </c>
      <c r="J50" s="189">
        <v>3.28</v>
      </c>
      <c r="K50" s="199">
        <v>79.66</v>
      </c>
      <c r="L50" s="189">
        <v>60.48</v>
      </c>
      <c r="M50" s="199">
        <v>41.02</v>
      </c>
      <c r="N50" s="189">
        <v>18.350000000000001</v>
      </c>
      <c r="O50" s="198">
        <v>10.75</v>
      </c>
      <c r="P50" s="201" t="s">
        <v>121</v>
      </c>
    </row>
    <row r="51" spans="1:16" ht="10.5" customHeight="1">
      <c r="A51" s="193">
        <v>83</v>
      </c>
      <c r="B51" s="192"/>
      <c r="C51" s="193">
        <v>58</v>
      </c>
      <c r="D51" s="192"/>
      <c r="E51" s="188">
        <v>74.2</v>
      </c>
      <c r="F51" s="200">
        <v>55.25</v>
      </c>
      <c r="G51" s="188">
        <v>36.200000000000003</v>
      </c>
      <c r="H51" s="199">
        <v>15.19</v>
      </c>
      <c r="I51" s="202">
        <v>8.74</v>
      </c>
      <c r="J51" s="189">
        <v>3.21</v>
      </c>
      <c r="K51" s="199">
        <v>79.78</v>
      </c>
      <c r="L51" s="189">
        <v>60.56</v>
      </c>
      <c r="M51" s="190">
        <v>41.1</v>
      </c>
      <c r="N51" s="188">
        <v>18.399999999999999</v>
      </c>
      <c r="O51" s="196">
        <v>10.75</v>
      </c>
      <c r="P51" s="201" t="s">
        <v>120</v>
      </c>
    </row>
    <row r="52" spans="1:16" ht="10.5" customHeight="1">
      <c r="A52" s="193">
        <v>84</v>
      </c>
      <c r="B52" s="192"/>
      <c r="C52" s="193">
        <v>59</v>
      </c>
      <c r="D52" s="192"/>
      <c r="E52" s="189">
        <v>74.540000000000006</v>
      </c>
      <c r="F52" s="200">
        <v>55.56</v>
      </c>
      <c r="G52" s="189">
        <v>36.47</v>
      </c>
      <c r="H52" s="199">
        <v>15.43</v>
      </c>
      <c r="I52" s="202">
        <v>8.89</v>
      </c>
      <c r="J52" s="189">
        <v>3.27</v>
      </c>
      <c r="K52" s="199">
        <v>80.180000000000007</v>
      </c>
      <c r="L52" s="189">
        <v>60.93</v>
      </c>
      <c r="M52" s="199">
        <v>41.46</v>
      </c>
      <c r="N52" s="189">
        <v>18.71</v>
      </c>
      <c r="O52" s="196">
        <v>11</v>
      </c>
      <c r="P52" s="201" t="s">
        <v>119</v>
      </c>
    </row>
    <row r="53" spans="1:16" ht="7.5" customHeight="1">
      <c r="A53" s="194"/>
      <c r="B53" s="192"/>
      <c r="C53" s="193"/>
      <c r="D53" s="192"/>
      <c r="E53" s="195"/>
      <c r="F53" s="195"/>
      <c r="G53" s="195"/>
      <c r="H53" s="195"/>
      <c r="I53" s="195"/>
      <c r="J53" s="195"/>
      <c r="K53" s="195"/>
      <c r="L53" s="195"/>
      <c r="M53" s="195"/>
      <c r="N53" s="195"/>
      <c r="O53" s="195"/>
      <c r="P53" s="189"/>
    </row>
    <row r="54" spans="1:16" ht="10.5" customHeight="1">
      <c r="A54" s="193" t="s">
        <v>118</v>
      </c>
      <c r="B54" s="192"/>
      <c r="C54" s="193" t="s">
        <v>117</v>
      </c>
      <c r="D54" s="192"/>
      <c r="E54" s="189">
        <v>74.78</v>
      </c>
      <c r="F54" s="200">
        <v>55.74</v>
      </c>
      <c r="G54" s="189">
        <v>36.630000000000003</v>
      </c>
      <c r="H54" s="199">
        <v>15.52</v>
      </c>
      <c r="I54" s="202">
        <v>8.93</v>
      </c>
      <c r="J54" s="189">
        <v>3.28</v>
      </c>
      <c r="K54" s="199">
        <v>80.48</v>
      </c>
      <c r="L54" s="188">
        <v>61.2</v>
      </c>
      <c r="M54" s="199">
        <v>41.72</v>
      </c>
      <c r="N54" s="189">
        <v>18.940000000000001</v>
      </c>
      <c r="O54" s="198">
        <v>11.19</v>
      </c>
      <c r="P54" s="201" t="s">
        <v>114</v>
      </c>
    </row>
    <row r="55" spans="1:16" ht="10.5" customHeight="1">
      <c r="A55" s="193">
        <v>86</v>
      </c>
      <c r="B55" s="192"/>
      <c r="C55" s="193">
        <v>61</v>
      </c>
      <c r="D55" s="192"/>
      <c r="E55" s="189">
        <v>75.23</v>
      </c>
      <c r="F55" s="200">
        <v>56.15</v>
      </c>
      <c r="G55" s="189">
        <v>37.020000000000003</v>
      </c>
      <c r="H55" s="199">
        <v>15.86</v>
      </c>
      <c r="I55" s="202">
        <v>9.24</v>
      </c>
      <c r="J55" s="189">
        <v>3.38</v>
      </c>
      <c r="K55" s="199">
        <v>80.930000000000007</v>
      </c>
      <c r="L55" s="189">
        <v>61.62</v>
      </c>
      <c r="M55" s="199">
        <v>42.13</v>
      </c>
      <c r="N55" s="189">
        <v>19.29</v>
      </c>
      <c r="O55" s="198">
        <v>11.45</v>
      </c>
      <c r="P55" s="201" t="s">
        <v>116</v>
      </c>
    </row>
    <row r="56" spans="1:16" ht="10.5" customHeight="1">
      <c r="A56" s="193">
        <v>87</v>
      </c>
      <c r="B56" s="192"/>
      <c r="C56" s="193">
        <v>62</v>
      </c>
      <c r="D56" s="192"/>
      <c r="E56" s="189">
        <v>75.61</v>
      </c>
      <c r="F56" s="197">
        <v>56.5</v>
      </c>
      <c r="G56" s="189">
        <v>37.35</v>
      </c>
      <c r="H56" s="199">
        <v>16.12</v>
      </c>
      <c r="I56" s="202">
        <v>9.43</v>
      </c>
      <c r="J56" s="189">
        <v>3.51</v>
      </c>
      <c r="K56" s="199">
        <v>81.39</v>
      </c>
      <c r="L56" s="189">
        <v>62.05</v>
      </c>
      <c r="M56" s="199">
        <v>42.54</v>
      </c>
      <c r="N56" s="189">
        <v>19.670000000000002</v>
      </c>
      <c r="O56" s="198">
        <v>11.77</v>
      </c>
      <c r="P56" s="201" t="s">
        <v>115</v>
      </c>
    </row>
    <row r="57" spans="1:16" ht="10.5" customHeight="1">
      <c r="A57" s="193">
        <v>88</v>
      </c>
      <c r="B57" s="192"/>
      <c r="C57" s="193">
        <v>63</v>
      </c>
      <c r="D57" s="192"/>
      <c r="E57" s="189">
        <v>75.540000000000006</v>
      </c>
      <c r="F57" s="197">
        <v>56.4</v>
      </c>
      <c r="G57" s="189">
        <v>37.24</v>
      </c>
      <c r="H57" s="199">
        <v>15.95</v>
      </c>
      <c r="I57" s="202">
        <v>9.26</v>
      </c>
      <c r="J57" s="189">
        <v>3.31</v>
      </c>
      <c r="K57" s="190">
        <v>81.3</v>
      </c>
      <c r="L57" s="189">
        <v>61.96</v>
      </c>
      <c r="M57" s="199">
        <v>42.44</v>
      </c>
      <c r="N57" s="189">
        <v>19.54</v>
      </c>
      <c r="O57" s="198">
        <v>11.62</v>
      </c>
      <c r="P57" s="201" t="s">
        <v>114</v>
      </c>
    </row>
    <row r="58" spans="1:16" ht="10.5" customHeight="1">
      <c r="A58" s="193">
        <v>89</v>
      </c>
      <c r="B58" s="192"/>
      <c r="C58" s="193" t="s">
        <v>113</v>
      </c>
      <c r="D58" s="192"/>
      <c r="E58" s="189">
        <v>75.91</v>
      </c>
      <c r="F58" s="200">
        <v>56.74</v>
      </c>
      <c r="G58" s="189">
        <v>37.56</v>
      </c>
      <c r="H58" s="199">
        <v>16.22</v>
      </c>
      <c r="I58" s="202">
        <v>9.52</v>
      </c>
      <c r="J58" s="189">
        <v>3.44</v>
      </c>
      <c r="K58" s="199">
        <v>81.77</v>
      </c>
      <c r="L58" s="189">
        <v>62.41</v>
      </c>
      <c r="M58" s="199">
        <v>42.89</v>
      </c>
      <c r="N58" s="189">
        <v>19.95</v>
      </c>
      <c r="O58" s="196">
        <v>12</v>
      </c>
      <c r="P58" s="201" t="s">
        <v>112</v>
      </c>
    </row>
    <row r="59" spans="1:16" ht="7.5" customHeight="1">
      <c r="A59" s="194"/>
      <c r="B59" s="192"/>
      <c r="C59" s="193"/>
      <c r="D59" s="192"/>
      <c r="E59" s="195"/>
      <c r="F59" s="195"/>
      <c r="G59" s="195"/>
      <c r="H59" s="195"/>
      <c r="I59" s="195"/>
      <c r="J59" s="195"/>
      <c r="K59" s="195"/>
      <c r="L59" s="195"/>
      <c r="M59" s="195"/>
      <c r="N59" s="195"/>
      <c r="O59" s="195"/>
      <c r="P59" s="189"/>
    </row>
    <row r="60" spans="1:16" ht="10.5" customHeight="1">
      <c r="A60" s="193" t="s">
        <v>111</v>
      </c>
      <c r="B60" s="192"/>
      <c r="C60" s="193" t="s">
        <v>76</v>
      </c>
      <c r="D60" s="192"/>
      <c r="E60" s="189">
        <v>75.92</v>
      </c>
      <c r="F60" s="200">
        <v>56.77</v>
      </c>
      <c r="G60" s="189">
        <v>37.58</v>
      </c>
      <c r="H60" s="199">
        <v>16.22</v>
      </c>
      <c r="I60" s="202">
        <v>9.5</v>
      </c>
      <c r="J60" s="188">
        <v>3.51</v>
      </c>
      <c r="K60" s="190">
        <v>81.900000000000006</v>
      </c>
      <c r="L60" s="189">
        <v>62.54</v>
      </c>
      <c r="M60" s="190">
        <v>43</v>
      </c>
      <c r="N60" s="189">
        <v>20.03</v>
      </c>
      <c r="O60" s="188">
        <v>12.06</v>
      </c>
      <c r="P60" s="188">
        <v>4.18</v>
      </c>
    </row>
    <row r="61" spans="1:16" ht="10.5" customHeight="1">
      <c r="A61" s="193">
        <v>91</v>
      </c>
      <c r="B61" s="192"/>
      <c r="C61" s="193">
        <v>3</v>
      </c>
      <c r="D61" s="192"/>
      <c r="E61" s="189">
        <v>76.11</v>
      </c>
      <c r="F61" s="197">
        <v>56.9</v>
      </c>
      <c r="G61" s="188">
        <v>37.700000000000003</v>
      </c>
      <c r="H61" s="199">
        <v>16.309999999999999</v>
      </c>
      <c r="I61" s="202">
        <v>9.59</v>
      </c>
      <c r="J61" s="189">
        <v>3.37</v>
      </c>
      <c r="K61" s="199">
        <v>82.11</v>
      </c>
      <c r="L61" s="189">
        <v>62.73</v>
      </c>
      <c r="M61" s="199">
        <v>43.18</v>
      </c>
      <c r="N61" s="188">
        <v>20.2</v>
      </c>
      <c r="O61" s="196">
        <v>12.18</v>
      </c>
      <c r="P61" s="201" t="s">
        <v>110</v>
      </c>
    </row>
    <row r="62" spans="1:16" ht="10.5" customHeight="1">
      <c r="A62" s="193">
        <v>92</v>
      </c>
      <c r="B62" s="192"/>
      <c r="C62" s="193">
        <v>4</v>
      </c>
      <c r="D62" s="192"/>
      <c r="E62" s="189">
        <v>76.09</v>
      </c>
      <c r="F62" s="200">
        <v>56.91</v>
      </c>
      <c r="G62" s="188">
        <v>37.700000000000003</v>
      </c>
      <c r="H62" s="199">
        <v>16.309999999999999</v>
      </c>
      <c r="I62" s="202">
        <v>9.61</v>
      </c>
      <c r="J62" s="188">
        <v>3.3</v>
      </c>
      <c r="K62" s="199">
        <v>82.22</v>
      </c>
      <c r="L62" s="189">
        <v>62.84</v>
      </c>
      <c r="M62" s="199">
        <v>43.29</v>
      </c>
      <c r="N62" s="189">
        <v>20.309999999999999</v>
      </c>
      <c r="O62" s="198">
        <v>12.28</v>
      </c>
      <c r="P62" s="201" t="s">
        <v>109</v>
      </c>
    </row>
    <row r="63" spans="1:16" ht="10.5" customHeight="1">
      <c r="A63" s="193">
        <v>93</v>
      </c>
      <c r="B63" s="192"/>
      <c r="C63" s="193">
        <v>5</v>
      </c>
      <c r="D63" s="192"/>
      <c r="E63" s="189">
        <v>76.25</v>
      </c>
      <c r="F63" s="200">
        <v>57.02</v>
      </c>
      <c r="G63" s="188">
        <v>37.799999999999997</v>
      </c>
      <c r="H63" s="199">
        <v>16.41</v>
      </c>
      <c r="I63" s="202">
        <v>9.74</v>
      </c>
      <c r="J63" s="188">
        <v>3.6</v>
      </c>
      <c r="K63" s="199">
        <v>82.51</v>
      </c>
      <c r="L63" s="189">
        <v>63.13</v>
      </c>
      <c r="M63" s="199">
        <v>43.55</v>
      </c>
      <c r="N63" s="189">
        <v>20.57</v>
      </c>
      <c r="O63" s="198">
        <v>12.55</v>
      </c>
      <c r="P63" s="201" t="s">
        <v>108</v>
      </c>
    </row>
    <row r="64" spans="1:16" ht="10.5" customHeight="1">
      <c r="A64" s="193">
        <v>94</v>
      </c>
      <c r="B64" s="192"/>
      <c r="C64" s="193">
        <v>6</v>
      </c>
      <c r="D64" s="192"/>
      <c r="E64" s="189">
        <v>76.569999999999993</v>
      </c>
      <c r="F64" s="200">
        <v>57.35</v>
      </c>
      <c r="G64" s="189">
        <v>38.130000000000003</v>
      </c>
      <c r="H64" s="199">
        <v>16.670000000000002</v>
      </c>
      <c r="I64" s="202">
        <v>9.9600000000000009</v>
      </c>
      <c r="J64" s="188">
        <v>3.73</v>
      </c>
      <c r="K64" s="199">
        <v>82.98</v>
      </c>
      <c r="L64" s="189">
        <v>63.56</v>
      </c>
      <c r="M64" s="190">
        <v>44</v>
      </c>
      <c r="N64" s="189">
        <v>20.97</v>
      </c>
      <c r="O64" s="198">
        <v>12.89</v>
      </c>
      <c r="P64" s="201" t="s">
        <v>107</v>
      </c>
    </row>
    <row r="65" spans="1:16" ht="7.5" customHeight="1">
      <c r="A65" s="194"/>
      <c r="B65" s="192"/>
      <c r="C65" s="193"/>
      <c r="D65" s="192"/>
      <c r="E65" s="195"/>
      <c r="F65" s="195"/>
      <c r="G65" s="195"/>
      <c r="H65" s="195"/>
      <c r="I65" s="195"/>
      <c r="J65" s="195"/>
      <c r="K65" s="195"/>
      <c r="L65" s="195"/>
      <c r="M65" s="195"/>
      <c r="N65" s="195"/>
      <c r="O65" s="195"/>
      <c r="P65" s="189"/>
    </row>
    <row r="66" spans="1:16" ht="10.5" customHeight="1">
      <c r="A66" s="193" t="s">
        <v>106</v>
      </c>
      <c r="B66" s="192"/>
      <c r="C66" s="193" t="s">
        <v>105</v>
      </c>
      <c r="D66" s="192"/>
      <c r="E66" s="189">
        <v>76.38</v>
      </c>
      <c r="F66" s="200">
        <v>57.16</v>
      </c>
      <c r="G66" s="189">
        <v>37.96</v>
      </c>
      <c r="H66" s="199">
        <v>16.48</v>
      </c>
      <c r="I66" s="202">
        <v>9.81</v>
      </c>
      <c r="J66" s="189">
        <v>3.58</v>
      </c>
      <c r="K66" s="199">
        <v>82.85</v>
      </c>
      <c r="L66" s="189">
        <v>63.46</v>
      </c>
      <c r="M66" s="199">
        <v>43.91</v>
      </c>
      <c r="N66" s="189">
        <v>20.94</v>
      </c>
      <c r="O66" s="198">
        <v>12.88</v>
      </c>
      <c r="P66" s="201" t="s">
        <v>104</v>
      </c>
    </row>
    <row r="67" spans="1:16" ht="10.5" customHeight="1">
      <c r="A67" s="193">
        <v>96</v>
      </c>
      <c r="B67" s="192"/>
      <c r="C67" s="193">
        <v>8</v>
      </c>
      <c r="D67" s="192"/>
      <c r="E67" s="189">
        <v>77.010000000000005</v>
      </c>
      <c r="F67" s="200">
        <v>57.71</v>
      </c>
      <c r="G67" s="189">
        <v>38.479999999999997</v>
      </c>
      <c r="H67" s="199">
        <v>16.940000000000001</v>
      </c>
      <c r="I67" s="188">
        <v>10.25</v>
      </c>
      <c r="J67" s="188">
        <v>3.83</v>
      </c>
      <c r="K67" s="199">
        <v>83.59</v>
      </c>
      <c r="L67" s="189">
        <v>64.13</v>
      </c>
      <c r="M67" s="199">
        <v>44.55</v>
      </c>
      <c r="N67" s="189">
        <v>21.53</v>
      </c>
      <c r="O67" s="196">
        <v>13.4</v>
      </c>
      <c r="P67" s="196" t="s">
        <v>103</v>
      </c>
    </row>
    <row r="68" spans="1:16" ht="10.5" customHeight="1">
      <c r="A68" s="193">
        <v>97</v>
      </c>
      <c r="B68" s="192"/>
      <c r="C68" s="193">
        <v>9</v>
      </c>
      <c r="D68" s="192"/>
      <c r="E68" s="189">
        <v>77.19</v>
      </c>
      <c r="F68" s="200">
        <v>57.86</v>
      </c>
      <c r="G68" s="189">
        <v>38.619999999999997</v>
      </c>
      <c r="H68" s="199">
        <v>17.02</v>
      </c>
      <c r="I68" s="188">
        <v>10.29</v>
      </c>
      <c r="J68" s="188">
        <v>3.81</v>
      </c>
      <c r="K68" s="199">
        <v>83.82</v>
      </c>
      <c r="L68" s="189">
        <v>64.36</v>
      </c>
      <c r="M68" s="199">
        <v>44.79</v>
      </c>
      <c r="N68" s="189">
        <v>21.75</v>
      </c>
      <c r="O68" s="196">
        <v>13.58</v>
      </c>
      <c r="P68" s="196">
        <v>5.03</v>
      </c>
    </row>
    <row r="69" spans="1:16" ht="10.5" customHeight="1">
      <c r="A69" s="193">
        <v>98</v>
      </c>
      <c r="B69" s="192"/>
      <c r="C69" s="193">
        <v>10</v>
      </c>
      <c r="D69" s="192"/>
      <c r="E69" s="189">
        <v>77.16</v>
      </c>
      <c r="F69" s="200">
        <v>57.85</v>
      </c>
      <c r="G69" s="189">
        <v>38.659999999999997</v>
      </c>
      <c r="H69" s="199">
        <v>17.13</v>
      </c>
      <c r="I69" s="188">
        <v>10.43</v>
      </c>
      <c r="J69" s="188">
        <v>3.86</v>
      </c>
      <c r="K69" s="199">
        <v>84.01</v>
      </c>
      <c r="L69" s="189">
        <v>64.56</v>
      </c>
      <c r="M69" s="199">
        <v>45.01</v>
      </c>
      <c r="N69" s="189">
        <v>21.96</v>
      </c>
      <c r="O69" s="196">
        <v>13.79</v>
      </c>
      <c r="P69" s="196">
        <v>5.15</v>
      </c>
    </row>
    <row r="70" spans="1:16" ht="10.5" customHeight="1">
      <c r="A70" s="193">
        <v>99</v>
      </c>
      <c r="B70" s="192"/>
      <c r="C70" s="193">
        <v>11</v>
      </c>
      <c r="D70" s="192"/>
      <c r="E70" s="188">
        <v>77.099999999999994</v>
      </c>
      <c r="F70" s="197">
        <v>57.74</v>
      </c>
      <c r="G70" s="197">
        <v>38.56</v>
      </c>
      <c r="H70" s="197">
        <v>17.02</v>
      </c>
      <c r="I70" s="188">
        <v>10.28</v>
      </c>
      <c r="J70" s="188">
        <v>3.76</v>
      </c>
      <c r="K70" s="190">
        <v>83.99</v>
      </c>
      <c r="L70" s="197">
        <v>64.5</v>
      </c>
      <c r="M70" s="197">
        <v>44.94</v>
      </c>
      <c r="N70" s="197">
        <v>21.89</v>
      </c>
      <c r="O70" s="197">
        <v>13.71</v>
      </c>
      <c r="P70" s="188">
        <v>5.05</v>
      </c>
    </row>
    <row r="71" spans="1:16" ht="7.5" customHeight="1">
      <c r="A71" s="194"/>
      <c r="B71" s="192"/>
      <c r="C71" s="193"/>
      <c r="D71" s="192"/>
      <c r="E71" s="195"/>
      <c r="F71" s="195"/>
      <c r="G71" s="195"/>
      <c r="H71" s="195"/>
      <c r="I71" s="195"/>
      <c r="J71" s="195"/>
      <c r="K71" s="195"/>
      <c r="L71" s="195"/>
      <c r="M71" s="195"/>
      <c r="N71" s="195"/>
      <c r="O71" s="195"/>
      <c r="P71" s="189"/>
    </row>
    <row r="72" spans="1:16" ht="10.5" customHeight="1">
      <c r="A72" s="193" t="s">
        <v>102</v>
      </c>
      <c r="B72" s="192"/>
      <c r="C72" s="193" t="s">
        <v>101</v>
      </c>
      <c r="D72" s="192"/>
      <c r="E72" s="189">
        <v>77.72</v>
      </c>
      <c r="F72" s="200">
        <v>58.33</v>
      </c>
      <c r="G72" s="189">
        <v>39.130000000000003</v>
      </c>
      <c r="H72" s="199">
        <v>17.54</v>
      </c>
      <c r="I72" s="188">
        <v>10.75</v>
      </c>
      <c r="J72" s="188">
        <v>4.0999999999999996</v>
      </c>
      <c r="K72" s="190">
        <v>84.6</v>
      </c>
      <c r="L72" s="189">
        <v>65.08</v>
      </c>
      <c r="M72" s="199">
        <v>45.52</v>
      </c>
      <c r="N72" s="189">
        <v>22.42</v>
      </c>
      <c r="O72" s="198">
        <v>14.19</v>
      </c>
      <c r="P72" s="196">
        <v>5.29</v>
      </c>
    </row>
    <row r="73" spans="1:16" ht="10.5" customHeight="1">
      <c r="A73" s="194" t="s">
        <v>100</v>
      </c>
      <c r="B73" s="192"/>
      <c r="C73" s="193">
        <v>13</v>
      </c>
      <c r="D73" s="192"/>
      <c r="E73" s="188">
        <v>78.069999999999993</v>
      </c>
      <c r="F73" s="197">
        <v>58.64</v>
      </c>
      <c r="G73" s="197">
        <v>39.43</v>
      </c>
      <c r="H73" s="197">
        <v>17.78</v>
      </c>
      <c r="I73" s="188">
        <v>10.95</v>
      </c>
      <c r="J73" s="188">
        <v>4.1900000000000004</v>
      </c>
      <c r="K73" s="190">
        <v>84.93</v>
      </c>
      <c r="L73" s="197">
        <v>65.39</v>
      </c>
      <c r="M73" s="197">
        <v>45.82</v>
      </c>
      <c r="N73" s="197">
        <v>22.68</v>
      </c>
      <c r="O73" s="197">
        <v>14.42</v>
      </c>
      <c r="P73" s="188">
        <v>5.41</v>
      </c>
    </row>
    <row r="74" spans="1:16" ht="10.5" customHeight="1">
      <c r="A74" s="194" t="s">
        <v>99</v>
      </c>
      <c r="B74" s="192"/>
      <c r="C74" s="193">
        <v>14</v>
      </c>
      <c r="D74" s="192"/>
      <c r="E74" s="188">
        <v>78.319999999999993</v>
      </c>
      <c r="F74" s="197">
        <v>58.87</v>
      </c>
      <c r="G74" s="197">
        <v>39.64</v>
      </c>
      <c r="H74" s="197">
        <v>17.96</v>
      </c>
      <c r="I74" s="188">
        <v>11.07</v>
      </c>
      <c r="J74" s="188">
        <v>4.29</v>
      </c>
      <c r="K74" s="190">
        <v>85.23</v>
      </c>
      <c r="L74" s="197">
        <v>65.69</v>
      </c>
      <c r="M74" s="197">
        <v>46.12</v>
      </c>
      <c r="N74" s="197">
        <v>22.96</v>
      </c>
      <c r="O74" s="197">
        <v>14.67</v>
      </c>
      <c r="P74" s="188">
        <v>5.56</v>
      </c>
    </row>
    <row r="75" spans="1:16" ht="10.5" customHeight="1">
      <c r="A75" s="194" t="s">
        <v>98</v>
      </c>
      <c r="B75" s="192"/>
      <c r="C75" s="193">
        <v>15</v>
      </c>
      <c r="D75" s="192"/>
      <c r="E75" s="188">
        <v>78.36</v>
      </c>
      <c r="F75" s="197">
        <v>58.89</v>
      </c>
      <c r="G75" s="197">
        <v>39.67</v>
      </c>
      <c r="H75" s="197">
        <v>18.02</v>
      </c>
      <c r="I75" s="188">
        <v>11.09</v>
      </c>
      <c r="J75" s="188">
        <v>4.26</v>
      </c>
      <c r="K75" s="190">
        <v>85.33</v>
      </c>
      <c r="L75" s="197">
        <v>65.790000000000006</v>
      </c>
      <c r="M75" s="197">
        <v>46.22</v>
      </c>
      <c r="N75" s="197">
        <v>23.04</v>
      </c>
      <c r="O75" s="197">
        <v>14.72</v>
      </c>
      <c r="P75" s="188">
        <v>5.57</v>
      </c>
    </row>
    <row r="76" spans="1:16" ht="10.5" customHeight="1">
      <c r="A76" s="194" t="s">
        <v>97</v>
      </c>
      <c r="B76" s="192"/>
      <c r="C76" s="193">
        <v>16</v>
      </c>
      <c r="D76" s="192"/>
      <c r="E76" s="188">
        <v>78.64</v>
      </c>
      <c r="F76" s="197">
        <v>59.15</v>
      </c>
      <c r="G76" s="188">
        <v>39.93</v>
      </c>
      <c r="H76" s="190">
        <v>18.21</v>
      </c>
      <c r="I76" s="188">
        <v>11.23</v>
      </c>
      <c r="J76" s="188">
        <v>4.3600000000000003</v>
      </c>
      <c r="K76" s="190">
        <v>85.59</v>
      </c>
      <c r="L76" s="188">
        <v>66.010000000000005</v>
      </c>
      <c r="M76" s="190">
        <v>46.44</v>
      </c>
      <c r="N76" s="188">
        <v>23.28</v>
      </c>
      <c r="O76" s="196">
        <v>14.93</v>
      </c>
      <c r="P76" s="196">
        <v>5.69</v>
      </c>
    </row>
    <row r="77" spans="1:16" ht="7.5" customHeight="1">
      <c r="A77" s="194"/>
      <c r="B77" s="192"/>
      <c r="C77" s="193"/>
      <c r="D77" s="192"/>
      <c r="E77" s="195"/>
      <c r="F77" s="195"/>
      <c r="G77" s="195"/>
      <c r="H77" s="195"/>
      <c r="I77" s="195"/>
      <c r="J77" s="195"/>
      <c r="K77" s="195"/>
      <c r="L77" s="195"/>
      <c r="M77" s="195"/>
      <c r="N77" s="195"/>
      <c r="O77" s="195"/>
      <c r="P77" s="189"/>
    </row>
    <row r="78" spans="1:16" ht="10.5" customHeight="1">
      <c r="A78" s="194" t="s">
        <v>96</v>
      </c>
      <c r="B78" s="192"/>
      <c r="C78" s="193" t="s">
        <v>95</v>
      </c>
      <c r="D78" s="192"/>
      <c r="E78" s="188">
        <v>78.56</v>
      </c>
      <c r="F78" s="197">
        <v>59.08</v>
      </c>
      <c r="G78" s="188">
        <v>39.86</v>
      </c>
      <c r="H78" s="190">
        <v>18.13</v>
      </c>
      <c r="I78" s="188">
        <v>11.07</v>
      </c>
      <c r="J78" s="188">
        <v>4.1500000000000004</v>
      </c>
      <c r="K78" s="190">
        <v>85.52</v>
      </c>
      <c r="L78" s="188">
        <v>65.930000000000007</v>
      </c>
      <c r="M78" s="190">
        <v>46.38</v>
      </c>
      <c r="N78" s="188">
        <v>23.19</v>
      </c>
      <c r="O78" s="196">
        <v>14.83</v>
      </c>
      <c r="P78" s="196">
        <v>5.53</v>
      </c>
    </row>
    <row r="79" spans="1:16" ht="10.5" customHeight="1">
      <c r="A79" s="194" t="s">
        <v>94</v>
      </c>
      <c r="B79" s="192"/>
      <c r="C79" s="193">
        <v>18</v>
      </c>
      <c r="D79" s="192"/>
      <c r="E79" s="188">
        <v>79</v>
      </c>
      <c r="F79" s="197">
        <v>59.49</v>
      </c>
      <c r="G79" s="188">
        <v>40.25</v>
      </c>
      <c r="H79" s="190">
        <v>18.45</v>
      </c>
      <c r="I79" s="188">
        <v>11.31</v>
      </c>
      <c r="J79" s="188">
        <v>4.32</v>
      </c>
      <c r="K79" s="190">
        <v>85.81</v>
      </c>
      <c r="L79" s="188">
        <v>66.22</v>
      </c>
      <c r="M79" s="190">
        <v>46.66</v>
      </c>
      <c r="N79" s="188">
        <v>23.44</v>
      </c>
      <c r="O79" s="196">
        <v>15.04</v>
      </c>
      <c r="P79" s="196">
        <v>5.66</v>
      </c>
    </row>
    <row r="80" spans="1:16" ht="10.5" customHeight="1">
      <c r="A80" s="194" t="s">
        <v>93</v>
      </c>
      <c r="B80" s="192"/>
      <c r="C80" s="193">
        <v>19</v>
      </c>
      <c r="D80" s="192"/>
      <c r="E80" s="188">
        <v>79.19</v>
      </c>
      <c r="F80" s="197">
        <v>59.66</v>
      </c>
      <c r="G80" s="188">
        <v>40.4</v>
      </c>
      <c r="H80" s="190">
        <v>18.559999999999999</v>
      </c>
      <c r="I80" s="188">
        <v>11.4</v>
      </c>
      <c r="J80" s="188">
        <v>4.4000000000000004</v>
      </c>
      <c r="K80" s="190">
        <v>85.99</v>
      </c>
      <c r="L80" s="188">
        <v>66.39</v>
      </c>
      <c r="M80" s="190">
        <v>46.82</v>
      </c>
      <c r="N80" s="188">
        <v>23.59</v>
      </c>
      <c r="O80" s="196">
        <v>15.16</v>
      </c>
      <c r="P80" s="196">
        <v>5.72</v>
      </c>
    </row>
    <row r="81" spans="1:16" ht="10.5" customHeight="1">
      <c r="A81" s="194" t="s">
        <v>92</v>
      </c>
      <c r="B81" s="192"/>
      <c r="C81" s="193">
        <v>20</v>
      </c>
      <c r="D81" s="192"/>
      <c r="E81" s="188">
        <v>79.290000000000006</v>
      </c>
      <c r="F81" s="197">
        <v>59.75</v>
      </c>
      <c r="G81" s="188">
        <v>40.49</v>
      </c>
      <c r="H81" s="190">
        <v>18.600000000000001</v>
      </c>
      <c r="I81" s="188">
        <v>11.4</v>
      </c>
      <c r="J81" s="188">
        <v>4.3600000000000003</v>
      </c>
      <c r="K81" s="190">
        <v>86.05</v>
      </c>
      <c r="L81" s="188">
        <v>66.45</v>
      </c>
      <c r="M81" s="190">
        <v>46.89</v>
      </c>
      <c r="N81" s="188">
        <v>23.64</v>
      </c>
      <c r="O81" s="196">
        <v>15.18</v>
      </c>
      <c r="P81" s="196">
        <v>5.71</v>
      </c>
    </row>
    <row r="82" spans="1:16" ht="10.5" customHeight="1">
      <c r="A82" s="194" t="s">
        <v>91</v>
      </c>
      <c r="B82" s="192"/>
      <c r="C82" s="193">
        <v>21</v>
      </c>
      <c r="D82" s="192"/>
      <c r="E82" s="195">
        <v>79.59</v>
      </c>
      <c r="F82" s="195">
        <v>60.04</v>
      </c>
      <c r="G82" s="195">
        <v>40.78</v>
      </c>
      <c r="H82" s="195">
        <v>18.88</v>
      </c>
      <c r="I82" s="195">
        <v>11.63</v>
      </c>
      <c r="J82" s="195">
        <v>4.4800000000000004</v>
      </c>
      <c r="K82" s="195">
        <v>86.44</v>
      </c>
      <c r="L82" s="195">
        <v>66.81</v>
      </c>
      <c r="M82" s="195">
        <v>47.25</v>
      </c>
      <c r="N82" s="195">
        <v>23.97</v>
      </c>
      <c r="O82" s="195">
        <v>15.46</v>
      </c>
      <c r="P82" s="189">
        <v>5.86</v>
      </c>
    </row>
    <row r="83" spans="1:16" ht="7.5" customHeight="1">
      <c r="A83" s="194"/>
      <c r="B83" s="192"/>
      <c r="C83" s="193"/>
      <c r="D83" s="192"/>
      <c r="E83" s="195"/>
      <c r="F83" s="195"/>
      <c r="G83" s="195"/>
      <c r="H83" s="195"/>
      <c r="I83" s="195"/>
      <c r="J83" s="195"/>
      <c r="K83" s="195"/>
      <c r="L83" s="195"/>
      <c r="M83" s="195"/>
      <c r="N83" s="195"/>
      <c r="O83" s="195"/>
      <c r="P83" s="189"/>
    </row>
    <row r="84" spans="1:16" ht="10.5" customHeight="1">
      <c r="A84" s="194" t="s">
        <v>90</v>
      </c>
      <c r="B84" s="192"/>
      <c r="C84" s="193" t="s">
        <v>89</v>
      </c>
      <c r="D84" s="192"/>
      <c r="E84" s="189">
        <v>79.55</v>
      </c>
      <c r="F84" s="189">
        <v>59.99</v>
      </c>
      <c r="G84" s="189">
        <v>40.729999999999997</v>
      </c>
      <c r="H84" s="189">
        <v>18.739999999999998</v>
      </c>
      <c r="I84" s="189">
        <v>11.45</v>
      </c>
      <c r="J84" s="189">
        <v>4.1900000000000004</v>
      </c>
      <c r="K84" s="190">
        <v>86.3</v>
      </c>
      <c r="L84" s="189">
        <v>66.67</v>
      </c>
      <c r="M84" s="189">
        <v>47.08</v>
      </c>
      <c r="N84" s="190">
        <v>23.8</v>
      </c>
      <c r="O84" s="189">
        <v>15.27</v>
      </c>
      <c r="P84" s="189">
        <v>5.53</v>
      </c>
    </row>
    <row r="85" spans="1:16" ht="10.5" customHeight="1">
      <c r="A85" s="194" t="s">
        <v>88</v>
      </c>
      <c r="B85" s="192"/>
      <c r="C85" s="193">
        <v>23</v>
      </c>
      <c r="D85" s="192"/>
      <c r="E85" s="189">
        <v>79.44</v>
      </c>
      <c r="F85" s="200">
        <v>59.93</v>
      </c>
      <c r="G85" s="189">
        <v>40.69</v>
      </c>
      <c r="H85" s="199">
        <v>18.690000000000001</v>
      </c>
      <c r="I85" s="189">
        <v>11.43</v>
      </c>
      <c r="J85" s="189">
        <v>4.1399999999999997</v>
      </c>
      <c r="K85" s="190">
        <v>85.9</v>
      </c>
      <c r="L85" s="189">
        <v>66.349999999999994</v>
      </c>
      <c r="M85" s="199">
        <v>46.84</v>
      </c>
      <c r="N85" s="189">
        <v>23.66</v>
      </c>
      <c r="O85" s="198">
        <v>15.16</v>
      </c>
      <c r="P85" s="198">
        <v>5.46</v>
      </c>
    </row>
    <row r="86" spans="1:16" ht="10.5" customHeight="1">
      <c r="A86" s="194" t="s">
        <v>87</v>
      </c>
      <c r="B86" s="192"/>
      <c r="C86" s="193">
        <v>24</v>
      </c>
      <c r="D86" s="192"/>
      <c r="E86" s="189">
        <v>79.94</v>
      </c>
      <c r="F86" s="189">
        <v>60.36</v>
      </c>
      <c r="G86" s="189">
        <v>41.05</v>
      </c>
      <c r="H86" s="189">
        <v>18.89</v>
      </c>
      <c r="I86" s="189">
        <v>11.57</v>
      </c>
      <c r="J86" s="189">
        <v>4.16</v>
      </c>
      <c r="K86" s="189">
        <v>86.41</v>
      </c>
      <c r="L86" s="189">
        <v>66.78</v>
      </c>
      <c r="M86" s="189">
        <v>47.17</v>
      </c>
      <c r="N86" s="189">
        <v>23.82</v>
      </c>
      <c r="O86" s="189">
        <v>15.27</v>
      </c>
      <c r="P86" s="189">
        <v>5.47</v>
      </c>
    </row>
    <row r="87" spans="1:16" ht="10.5" customHeight="1">
      <c r="A87" s="194" t="s">
        <v>86</v>
      </c>
      <c r="B87" s="192"/>
      <c r="C87" s="193">
        <v>25</v>
      </c>
      <c r="D87" s="192"/>
      <c r="E87" s="189">
        <v>80.209999999999994</v>
      </c>
      <c r="F87" s="189">
        <v>60.61</v>
      </c>
      <c r="G87" s="189">
        <v>41.29</v>
      </c>
      <c r="H87" s="189">
        <v>19.079999999999998</v>
      </c>
      <c r="I87" s="189">
        <v>11.74</v>
      </c>
      <c r="J87" s="189">
        <v>4.26</v>
      </c>
      <c r="K87" s="189">
        <v>86.61</v>
      </c>
      <c r="L87" s="189">
        <v>66.94</v>
      </c>
      <c r="M87" s="189">
        <v>47.32</v>
      </c>
      <c r="N87" s="189">
        <v>23.97</v>
      </c>
      <c r="O87" s="189">
        <v>15.39</v>
      </c>
      <c r="P87" s="189">
        <v>5.53</v>
      </c>
    </row>
    <row r="88" spans="1:16" ht="10.5" customHeight="1">
      <c r="A88" s="194" t="s">
        <v>85</v>
      </c>
      <c r="B88" s="192"/>
      <c r="C88" s="193">
        <v>26</v>
      </c>
      <c r="D88" s="192"/>
      <c r="E88" s="188">
        <v>80.5</v>
      </c>
      <c r="F88" s="188">
        <v>60.9</v>
      </c>
      <c r="G88" s="188">
        <v>41.57</v>
      </c>
      <c r="H88" s="188">
        <v>19.29</v>
      </c>
      <c r="I88" s="188">
        <v>11.94</v>
      </c>
      <c r="J88" s="188">
        <v>4.3499999999999996</v>
      </c>
      <c r="K88" s="188">
        <v>86.83</v>
      </c>
      <c r="L88" s="188">
        <v>67.16</v>
      </c>
      <c r="M88" s="188">
        <v>47.55</v>
      </c>
      <c r="N88" s="188">
        <v>24.18</v>
      </c>
      <c r="O88" s="188">
        <v>15.6</v>
      </c>
      <c r="P88" s="188">
        <v>5.66</v>
      </c>
    </row>
    <row r="89" spans="1:16" ht="7.5" customHeight="1">
      <c r="A89" s="194"/>
      <c r="B89" s="192"/>
      <c r="C89" s="193"/>
      <c r="D89" s="192"/>
      <c r="E89" s="195"/>
      <c r="F89" s="195"/>
      <c r="G89" s="195"/>
      <c r="H89" s="195"/>
      <c r="I89" s="195"/>
      <c r="J89" s="195"/>
      <c r="K89" s="195"/>
      <c r="L89" s="195"/>
      <c r="M89" s="195"/>
      <c r="N89" s="195"/>
      <c r="O89" s="195"/>
      <c r="P89" s="189"/>
    </row>
    <row r="90" spans="1:16" ht="10.5" customHeight="1">
      <c r="A90" s="194" t="s">
        <v>84</v>
      </c>
      <c r="B90" s="192"/>
      <c r="C90" s="193" t="s">
        <v>83</v>
      </c>
      <c r="D90" s="192"/>
      <c r="E90" s="188">
        <v>80.75</v>
      </c>
      <c r="F90" s="188">
        <v>61.13</v>
      </c>
      <c r="G90" s="188">
        <v>41.77</v>
      </c>
      <c r="H90" s="188">
        <v>19.41</v>
      </c>
      <c r="I90" s="188">
        <v>12.03</v>
      </c>
      <c r="J90" s="188">
        <v>4.2699999999999996</v>
      </c>
      <c r="K90" s="188">
        <v>86.99</v>
      </c>
      <c r="L90" s="188">
        <v>67.31</v>
      </c>
      <c r="M90" s="188">
        <v>47.67</v>
      </c>
      <c r="N90" s="188">
        <v>24.24</v>
      </c>
      <c r="O90" s="188">
        <v>15.64</v>
      </c>
      <c r="P90" s="188">
        <v>5.56</v>
      </c>
    </row>
    <row r="91" spans="1:16" ht="10.5" customHeight="1">
      <c r="A91" s="194" t="s">
        <v>82</v>
      </c>
      <c r="B91" s="192"/>
      <c r="C91" s="193">
        <v>28</v>
      </c>
      <c r="D91" s="192"/>
      <c r="E91" s="188">
        <v>80.98</v>
      </c>
      <c r="F91" s="188">
        <v>61.34</v>
      </c>
      <c r="G91" s="188">
        <v>41.96</v>
      </c>
      <c r="H91" s="188">
        <v>19.55</v>
      </c>
      <c r="I91" s="188">
        <v>12.14</v>
      </c>
      <c r="J91" s="188">
        <v>4.28</v>
      </c>
      <c r="K91" s="188">
        <v>87.14</v>
      </c>
      <c r="L91" s="188">
        <v>67.459999999999994</v>
      </c>
      <c r="M91" s="188">
        <v>47.82</v>
      </c>
      <c r="N91" s="188">
        <v>24.38</v>
      </c>
      <c r="O91" s="188">
        <v>15.76</v>
      </c>
      <c r="P91" s="188">
        <v>5.62</v>
      </c>
    </row>
    <row r="92" spans="1:16" ht="10.5" customHeight="1">
      <c r="A92" s="194" t="s">
        <v>81</v>
      </c>
      <c r="B92" s="192"/>
      <c r="C92" s="193">
        <v>29</v>
      </c>
      <c r="D92" s="192"/>
      <c r="E92" s="188">
        <v>81.09</v>
      </c>
      <c r="F92" s="197">
        <v>61.45</v>
      </c>
      <c r="G92" s="188">
        <v>42.05</v>
      </c>
      <c r="H92" s="190">
        <v>19.57</v>
      </c>
      <c r="I92" s="188">
        <v>12.18</v>
      </c>
      <c r="J92" s="188">
        <v>4.25</v>
      </c>
      <c r="K92" s="190">
        <v>87.26</v>
      </c>
      <c r="L92" s="188">
        <v>67.569999999999993</v>
      </c>
      <c r="M92" s="190">
        <v>47.9</v>
      </c>
      <c r="N92" s="188">
        <v>24.43</v>
      </c>
      <c r="O92" s="196">
        <v>15.79</v>
      </c>
      <c r="P92" s="196">
        <v>5.61</v>
      </c>
    </row>
    <row r="93" spans="1:16" ht="10.5" customHeight="1">
      <c r="A93" s="194" t="s">
        <v>80</v>
      </c>
      <c r="B93" s="192"/>
      <c r="C93" s="193">
        <v>30</v>
      </c>
      <c r="D93" s="192"/>
      <c r="E93" s="188">
        <v>81.25</v>
      </c>
      <c r="F93" s="197">
        <v>61.61</v>
      </c>
      <c r="G93" s="188">
        <v>42.2</v>
      </c>
      <c r="H93" s="190">
        <v>19.7</v>
      </c>
      <c r="I93" s="188">
        <v>12.29</v>
      </c>
      <c r="J93" s="188">
        <v>4.33</v>
      </c>
      <c r="K93" s="190">
        <v>87.32</v>
      </c>
      <c r="L93" s="188">
        <v>67.63</v>
      </c>
      <c r="M93" s="190">
        <v>47.97</v>
      </c>
      <c r="N93" s="188">
        <v>24.5</v>
      </c>
      <c r="O93" s="196">
        <v>15.86</v>
      </c>
      <c r="P93" s="196">
        <v>5.66</v>
      </c>
    </row>
    <row r="94" spans="1:16" ht="10.5" customHeight="1">
      <c r="A94" s="194" t="s">
        <v>79</v>
      </c>
      <c r="B94" s="192"/>
      <c r="C94" s="193" t="s">
        <v>78</v>
      </c>
      <c r="D94" s="192"/>
      <c r="E94" s="188">
        <v>81.41</v>
      </c>
      <c r="F94" s="197">
        <v>61.77</v>
      </c>
      <c r="G94" s="188">
        <v>42.35</v>
      </c>
      <c r="H94" s="190">
        <v>19.829999999999998</v>
      </c>
      <c r="I94" s="188">
        <v>12.41</v>
      </c>
      <c r="J94" s="188">
        <v>4.41</v>
      </c>
      <c r="K94" s="190">
        <v>87.45</v>
      </c>
      <c r="L94" s="188">
        <v>67.77</v>
      </c>
      <c r="M94" s="190">
        <v>48.11</v>
      </c>
      <c r="N94" s="188">
        <v>24.63</v>
      </c>
      <c r="O94" s="196">
        <v>15.97</v>
      </c>
      <c r="P94" s="196">
        <v>5.71</v>
      </c>
    </row>
    <row r="95" spans="1:16" ht="6.75" customHeight="1">
      <c r="A95" s="194"/>
      <c r="B95" s="192"/>
      <c r="C95" s="193"/>
      <c r="D95" s="192"/>
      <c r="E95" s="195"/>
      <c r="F95" s="195"/>
      <c r="G95" s="195"/>
      <c r="H95" s="195"/>
      <c r="I95" s="195"/>
      <c r="J95" s="195"/>
      <c r="K95" s="195"/>
      <c r="L95" s="195"/>
      <c r="M95" s="195"/>
      <c r="N95" s="195"/>
      <c r="O95" s="195"/>
      <c r="P95" s="189"/>
    </row>
    <row r="96" spans="1:16">
      <c r="A96" s="194" t="s">
        <v>77</v>
      </c>
      <c r="B96" s="192"/>
      <c r="C96" s="193" t="s">
        <v>76</v>
      </c>
      <c r="D96" s="192"/>
      <c r="E96" s="189">
        <v>81.56</v>
      </c>
      <c r="F96" s="191">
        <v>61.9</v>
      </c>
      <c r="G96" s="191">
        <v>42.5</v>
      </c>
      <c r="H96" s="189">
        <v>19.97</v>
      </c>
      <c r="I96" s="189">
        <v>12.54</v>
      </c>
      <c r="J96" s="189">
        <v>4.49</v>
      </c>
      <c r="K96" s="189">
        <v>87.71</v>
      </c>
      <c r="L96" s="189">
        <v>68.010000000000005</v>
      </c>
      <c r="M96" s="190">
        <v>48.37</v>
      </c>
      <c r="N96" s="189">
        <v>24.88</v>
      </c>
      <c r="O96" s="189">
        <v>16.22</v>
      </c>
      <c r="P96" s="188">
        <v>5.85</v>
      </c>
    </row>
    <row r="97" spans="1:16" ht="0.75" customHeight="1">
      <c r="A97" s="187"/>
      <c r="B97" s="186"/>
      <c r="C97" s="187"/>
      <c r="D97" s="186"/>
      <c r="E97" s="183"/>
      <c r="F97" s="185"/>
      <c r="G97" s="183"/>
      <c r="H97" s="184"/>
      <c r="I97" s="183"/>
      <c r="J97" s="183"/>
      <c r="K97" s="184"/>
      <c r="L97" s="183"/>
      <c r="M97" s="184"/>
      <c r="N97" s="183"/>
      <c r="O97" s="182"/>
      <c r="P97" s="181"/>
    </row>
    <row r="98" spans="1:16">
      <c r="A98" s="180" t="s">
        <v>75</v>
      </c>
      <c r="B98" s="180"/>
      <c r="C98" s="180"/>
      <c r="D98" s="180"/>
      <c r="E98" s="84"/>
      <c r="F98" s="84"/>
      <c r="G98" s="84"/>
      <c r="H98" s="84"/>
      <c r="I98" s="84"/>
      <c r="J98" s="84"/>
      <c r="K98" s="129"/>
      <c r="L98" s="129"/>
      <c r="M98" s="129"/>
      <c r="N98" s="129"/>
      <c r="O98" s="129"/>
      <c r="P98" s="179"/>
    </row>
    <row r="99" spans="1:16">
      <c r="A99" s="180" t="s">
        <v>74</v>
      </c>
      <c r="B99" s="180"/>
      <c r="C99" s="180"/>
      <c r="D99" s="180"/>
      <c r="E99" s="84"/>
      <c r="F99" s="84"/>
      <c r="G99" s="84"/>
      <c r="H99" s="84"/>
      <c r="I99" s="84"/>
      <c r="J99" s="84"/>
      <c r="K99" s="129"/>
      <c r="L99" s="129"/>
      <c r="M99" s="129"/>
      <c r="N99" s="129"/>
      <c r="O99" s="129"/>
      <c r="P99" s="179"/>
    </row>
    <row r="100" spans="1:16">
      <c r="B100" s="178"/>
      <c r="C100" s="178"/>
      <c r="D100" s="178"/>
      <c r="E100" s="178"/>
      <c r="F100" s="178"/>
      <c r="G100" s="178"/>
      <c r="H100" s="178"/>
      <c r="I100" s="178"/>
      <c r="J100" s="178"/>
      <c r="K100" s="178"/>
    </row>
    <row r="101" spans="1:16">
      <c r="B101" s="178"/>
      <c r="C101" s="178"/>
      <c r="D101" s="178"/>
      <c r="E101" s="178"/>
      <c r="F101" s="178"/>
      <c r="G101" s="178"/>
      <c r="H101" s="178"/>
      <c r="I101" s="178"/>
      <c r="J101" s="178"/>
      <c r="K101" s="178"/>
    </row>
    <row r="102" spans="1:16">
      <c r="B102" s="178"/>
      <c r="C102" s="178"/>
      <c r="D102" s="178"/>
      <c r="E102" s="178"/>
      <c r="F102" s="178"/>
      <c r="G102" s="178"/>
      <c r="H102" s="178"/>
      <c r="I102" s="178"/>
      <c r="J102" s="178"/>
      <c r="K102" s="178"/>
    </row>
    <row r="103" spans="1:16">
      <c r="B103" s="178"/>
      <c r="C103" s="178"/>
      <c r="D103" s="178"/>
      <c r="E103" s="178"/>
      <c r="F103" s="178"/>
      <c r="G103" s="178"/>
      <c r="H103" s="178"/>
      <c r="I103" s="178"/>
      <c r="J103" s="178"/>
      <c r="K103" s="178"/>
    </row>
    <row r="104" spans="1:16">
      <c r="B104" s="178"/>
      <c r="C104" s="178"/>
      <c r="D104" s="178"/>
      <c r="E104" s="178"/>
      <c r="F104" s="178"/>
      <c r="G104" s="178"/>
      <c r="H104" s="178"/>
      <c r="I104" s="178"/>
      <c r="J104" s="178"/>
      <c r="K104" s="178"/>
    </row>
    <row r="105" spans="1:16">
      <c r="B105" s="178"/>
      <c r="C105" s="178"/>
      <c r="D105" s="178"/>
      <c r="E105" s="178"/>
      <c r="F105" s="178"/>
      <c r="G105" s="178"/>
      <c r="H105" s="178"/>
      <c r="I105" s="178"/>
      <c r="J105" s="178"/>
      <c r="K105" s="178"/>
    </row>
    <row r="106" spans="1:16">
      <c r="B106" s="178"/>
      <c r="C106" s="178"/>
      <c r="D106" s="178"/>
      <c r="E106" s="178"/>
      <c r="F106" s="178"/>
      <c r="G106" s="178"/>
      <c r="H106" s="178"/>
      <c r="I106" s="178"/>
      <c r="J106" s="178"/>
      <c r="K106" s="178"/>
    </row>
    <row r="107" spans="1:16">
      <c r="B107" s="178"/>
      <c r="C107" s="178"/>
      <c r="D107" s="178"/>
      <c r="E107" s="178"/>
      <c r="F107" s="178"/>
      <c r="G107" s="178"/>
      <c r="H107" s="178"/>
      <c r="I107" s="178"/>
      <c r="J107" s="178"/>
      <c r="K107" s="178"/>
    </row>
    <row r="108" spans="1:16">
      <c r="B108" s="178"/>
      <c r="C108" s="178"/>
      <c r="D108" s="178"/>
      <c r="E108" s="178"/>
      <c r="F108" s="178"/>
      <c r="G108" s="178"/>
      <c r="H108" s="178"/>
      <c r="I108" s="178"/>
      <c r="J108" s="178"/>
      <c r="K108" s="178"/>
    </row>
    <row r="109" spans="1:16">
      <c r="B109" s="178"/>
      <c r="C109" s="178"/>
      <c r="D109" s="178"/>
      <c r="E109" s="178"/>
      <c r="F109" s="178"/>
      <c r="G109" s="178"/>
      <c r="H109" s="178"/>
      <c r="I109" s="178"/>
      <c r="J109" s="178"/>
      <c r="K109" s="178"/>
    </row>
    <row r="110" spans="1:16">
      <c r="B110" s="178"/>
      <c r="C110" s="178"/>
      <c r="D110" s="178"/>
      <c r="E110" s="178"/>
      <c r="F110" s="178"/>
      <c r="G110" s="178"/>
      <c r="H110" s="178"/>
      <c r="I110" s="178"/>
      <c r="J110" s="178"/>
      <c r="K110" s="178"/>
    </row>
    <row r="111" spans="1:16">
      <c r="B111" s="178"/>
      <c r="C111" s="178"/>
      <c r="D111" s="178"/>
      <c r="E111" s="178"/>
      <c r="F111" s="178"/>
      <c r="G111" s="178"/>
      <c r="H111" s="178"/>
      <c r="I111" s="178"/>
      <c r="J111" s="178"/>
      <c r="K111" s="178"/>
    </row>
    <row r="112" spans="1:16">
      <c r="B112" s="178"/>
      <c r="C112" s="178"/>
      <c r="D112" s="178"/>
      <c r="E112" s="178"/>
      <c r="F112" s="178"/>
      <c r="G112" s="178"/>
      <c r="H112" s="178"/>
      <c r="I112" s="178"/>
      <c r="J112" s="178"/>
      <c r="K112" s="178"/>
    </row>
    <row r="113" spans="2:11">
      <c r="B113" s="178"/>
      <c r="C113" s="178"/>
      <c r="D113" s="178"/>
      <c r="E113" s="178"/>
      <c r="F113" s="178"/>
      <c r="G113" s="178"/>
      <c r="H113" s="178"/>
      <c r="I113" s="178"/>
      <c r="J113" s="178"/>
      <c r="K113" s="178"/>
    </row>
    <row r="114" spans="2:11">
      <c r="B114" s="178"/>
      <c r="C114" s="178"/>
      <c r="D114" s="178"/>
      <c r="E114" s="178"/>
      <c r="F114" s="178"/>
      <c r="G114" s="178"/>
      <c r="H114" s="178"/>
      <c r="I114" s="178"/>
      <c r="J114" s="178"/>
      <c r="K114" s="178"/>
    </row>
    <row r="115" spans="2:11">
      <c r="B115" s="178"/>
      <c r="C115" s="178"/>
      <c r="D115" s="178"/>
      <c r="E115" s="178"/>
      <c r="F115" s="178"/>
      <c r="G115" s="178"/>
      <c r="H115" s="178"/>
      <c r="I115" s="178"/>
      <c r="J115" s="178"/>
      <c r="K115" s="178"/>
    </row>
    <row r="116" spans="2:11">
      <c r="B116" s="178"/>
      <c r="C116" s="178"/>
      <c r="D116" s="178"/>
      <c r="E116" s="178"/>
      <c r="F116" s="178"/>
      <c r="G116" s="178"/>
      <c r="H116" s="178"/>
      <c r="I116" s="178"/>
      <c r="J116" s="178"/>
      <c r="K116" s="178"/>
    </row>
    <row r="117" spans="2:11">
      <c r="B117" s="178"/>
      <c r="C117" s="178"/>
      <c r="D117" s="178"/>
      <c r="E117" s="178"/>
      <c r="F117" s="178"/>
      <c r="G117" s="178"/>
      <c r="H117" s="178"/>
      <c r="I117" s="178"/>
      <c r="J117" s="178"/>
      <c r="K117" s="178"/>
    </row>
    <row r="118" spans="2:11">
      <c r="B118" s="178"/>
      <c r="C118" s="178"/>
      <c r="D118" s="178"/>
      <c r="E118" s="178"/>
      <c r="F118" s="178"/>
      <c r="G118" s="178"/>
      <c r="H118" s="178"/>
      <c r="I118" s="178"/>
      <c r="J118" s="178"/>
      <c r="K118" s="178"/>
    </row>
    <row r="119" spans="2:11">
      <c r="B119" s="178"/>
      <c r="C119" s="178"/>
      <c r="D119" s="178"/>
      <c r="E119" s="178"/>
      <c r="F119" s="178"/>
      <c r="G119" s="178"/>
      <c r="H119" s="178"/>
      <c r="I119" s="178"/>
      <c r="J119" s="178"/>
      <c r="K119" s="178"/>
    </row>
    <row r="120" spans="2:11">
      <c r="B120" s="178"/>
      <c r="C120" s="178"/>
      <c r="D120" s="178"/>
      <c r="E120" s="178"/>
      <c r="F120" s="178"/>
      <c r="G120" s="178"/>
      <c r="H120" s="178"/>
      <c r="I120" s="178"/>
      <c r="J120" s="178"/>
      <c r="K120" s="178"/>
    </row>
    <row r="121" spans="2:11">
      <c r="B121" s="178"/>
      <c r="C121" s="178"/>
      <c r="D121" s="178"/>
      <c r="E121" s="178"/>
      <c r="F121" s="178"/>
      <c r="G121" s="178"/>
      <c r="H121" s="178"/>
      <c r="I121" s="178"/>
      <c r="J121" s="178"/>
      <c r="K121" s="178"/>
    </row>
    <row r="122" spans="2:11">
      <c r="B122" s="178"/>
      <c r="C122" s="178"/>
      <c r="D122" s="178"/>
      <c r="E122" s="178"/>
      <c r="F122" s="178"/>
      <c r="G122" s="178"/>
      <c r="H122" s="178"/>
      <c r="I122" s="178"/>
      <c r="J122" s="178"/>
      <c r="K122" s="178"/>
    </row>
    <row r="123" spans="2:11">
      <c r="B123" s="178"/>
      <c r="C123" s="178"/>
      <c r="D123" s="178"/>
      <c r="E123" s="178"/>
      <c r="F123" s="178"/>
      <c r="G123" s="178"/>
      <c r="H123" s="178"/>
      <c r="I123" s="178"/>
      <c r="J123" s="178"/>
      <c r="K123" s="178"/>
    </row>
    <row r="124" spans="2:11">
      <c r="B124" s="178"/>
      <c r="C124" s="178"/>
      <c r="D124" s="178"/>
      <c r="E124" s="178"/>
      <c r="F124" s="178"/>
      <c r="G124" s="178"/>
      <c r="H124" s="178"/>
      <c r="I124" s="178"/>
      <c r="J124" s="178"/>
      <c r="K124" s="178"/>
    </row>
    <row r="125" spans="2:11">
      <c r="B125" s="178"/>
      <c r="C125" s="178"/>
      <c r="D125" s="178"/>
      <c r="E125" s="178"/>
      <c r="F125" s="178"/>
      <c r="G125" s="178"/>
      <c r="H125" s="178"/>
      <c r="I125" s="178"/>
      <c r="J125" s="178"/>
      <c r="K125" s="178"/>
    </row>
    <row r="126" spans="2:11">
      <c r="B126" s="178"/>
      <c r="C126" s="178"/>
      <c r="D126" s="178"/>
      <c r="E126" s="178"/>
      <c r="F126" s="178"/>
      <c r="G126" s="178"/>
      <c r="H126" s="178"/>
      <c r="I126" s="178"/>
      <c r="J126" s="178"/>
      <c r="K126" s="178"/>
    </row>
    <row r="127" spans="2:11">
      <c r="B127" s="178"/>
      <c r="C127" s="178"/>
      <c r="D127" s="178"/>
      <c r="E127" s="178"/>
      <c r="F127" s="178"/>
      <c r="G127" s="178"/>
      <c r="H127" s="178"/>
      <c r="I127" s="178"/>
      <c r="J127" s="178"/>
      <c r="K127" s="178"/>
    </row>
    <row r="128" spans="2:11">
      <c r="B128" s="178"/>
      <c r="C128" s="178"/>
      <c r="D128" s="178"/>
      <c r="E128" s="178"/>
      <c r="F128" s="178"/>
      <c r="G128" s="178"/>
      <c r="H128" s="178"/>
      <c r="I128" s="178"/>
      <c r="J128" s="178"/>
      <c r="K128" s="178"/>
    </row>
    <row r="129" spans="2:11">
      <c r="B129" s="178"/>
      <c r="C129" s="178"/>
      <c r="D129" s="178"/>
      <c r="E129" s="178"/>
      <c r="F129" s="178"/>
      <c r="G129" s="178"/>
      <c r="H129" s="178"/>
      <c r="I129" s="178"/>
      <c r="J129" s="178"/>
      <c r="K129" s="178"/>
    </row>
    <row r="130" spans="2:11">
      <c r="B130" s="178"/>
      <c r="C130" s="178"/>
      <c r="D130" s="178"/>
      <c r="E130" s="178"/>
      <c r="F130" s="178"/>
      <c r="G130" s="178"/>
      <c r="H130" s="178"/>
      <c r="I130" s="178"/>
      <c r="J130" s="178"/>
      <c r="K130" s="178"/>
    </row>
    <row r="131" spans="2:11">
      <c r="B131" s="178"/>
      <c r="C131" s="178"/>
      <c r="D131" s="178"/>
      <c r="E131" s="178"/>
      <c r="F131" s="178"/>
      <c r="G131" s="178"/>
      <c r="H131" s="178"/>
      <c r="I131" s="178"/>
      <c r="J131" s="178"/>
      <c r="K131" s="178"/>
    </row>
    <row r="132" spans="2:11">
      <c r="B132" s="178"/>
      <c r="C132" s="178"/>
      <c r="D132" s="178"/>
      <c r="E132" s="178"/>
      <c r="F132" s="178"/>
      <c r="G132" s="178"/>
      <c r="H132" s="178"/>
      <c r="I132" s="178"/>
      <c r="J132" s="178"/>
      <c r="K132" s="178"/>
    </row>
    <row r="133" spans="2:11">
      <c r="B133" s="178"/>
      <c r="C133" s="178"/>
      <c r="D133" s="178"/>
      <c r="E133" s="178"/>
      <c r="F133" s="178"/>
      <c r="G133" s="178"/>
      <c r="H133" s="178"/>
      <c r="I133" s="178"/>
      <c r="J133" s="178"/>
      <c r="K133" s="178"/>
    </row>
    <row r="134" spans="2:11">
      <c r="B134" s="178"/>
      <c r="C134" s="178"/>
      <c r="D134" s="178"/>
      <c r="E134" s="178"/>
      <c r="F134" s="178"/>
      <c r="G134" s="178"/>
      <c r="H134" s="178"/>
      <c r="I134" s="178"/>
      <c r="J134" s="178"/>
      <c r="K134" s="178"/>
    </row>
    <row r="135" spans="2:11">
      <c r="B135" s="178"/>
      <c r="C135" s="178"/>
      <c r="D135" s="178"/>
      <c r="E135" s="178"/>
      <c r="F135" s="178"/>
      <c r="G135" s="178"/>
      <c r="H135" s="178"/>
      <c r="I135" s="178"/>
      <c r="J135" s="178"/>
      <c r="K135" s="178"/>
    </row>
    <row r="136" spans="2:11">
      <c r="B136" s="178"/>
      <c r="C136" s="178"/>
      <c r="D136" s="178"/>
      <c r="E136" s="178"/>
      <c r="F136" s="178"/>
      <c r="G136" s="178"/>
      <c r="H136" s="178"/>
      <c r="I136" s="178"/>
      <c r="J136" s="178"/>
      <c r="K136" s="178"/>
    </row>
    <row r="137" spans="2:11">
      <c r="B137" s="178"/>
      <c r="C137" s="178"/>
      <c r="D137" s="178"/>
      <c r="E137" s="178"/>
      <c r="F137" s="178"/>
      <c r="G137" s="178"/>
      <c r="H137" s="178"/>
      <c r="I137" s="178"/>
      <c r="J137" s="178"/>
      <c r="K137" s="178"/>
    </row>
    <row r="138" spans="2:11">
      <c r="B138" s="178"/>
      <c r="C138" s="178"/>
      <c r="D138" s="178"/>
      <c r="E138" s="178"/>
      <c r="F138" s="178"/>
      <c r="G138" s="178"/>
      <c r="H138" s="178"/>
      <c r="I138" s="178"/>
      <c r="J138" s="178"/>
      <c r="K138" s="178"/>
    </row>
    <row r="139" spans="2:11">
      <c r="B139" s="178"/>
      <c r="C139" s="178"/>
      <c r="D139" s="178"/>
      <c r="E139" s="178"/>
      <c r="F139" s="178"/>
      <c r="G139" s="178"/>
      <c r="H139" s="178"/>
      <c r="I139" s="178"/>
      <c r="J139" s="178"/>
      <c r="K139" s="178"/>
    </row>
    <row r="140" spans="2:11">
      <c r="B140" s="178"/>
      <c r="C140" s="178"/>
      <c r="D140" s="178"/>
      <c r="E140" s="178"/>
      <c r="F140" s="178"/>
      <c r="G140" s="178"/>
      <c r="H140" s="178"/>
      <c r="I140" s="178"/>
      <c r="J140" s="178"/>
      <c r="K140" s="178"/>
    </row>
    <row r="141" spans="2:11">
      <c r="B141" s="178"/>
      <c r="C141" s="178"/>
      <c r="D141" s="178"/>
      <c r="E141" s="178"/>
      <c r="F141" s="178"/>
      <c r="G141" s="178"/>
      <c r="H141" s="178"/>
      <c r="I141" s="178"/>
      <c r="J141" s="178"/>
      <c r="K141" s="178"/>
    </row>
    <row r="142" spans="2:11">
      <c r="B142" s="178"/>
      <c r="C142" s="178"/>
      <c r="D142" s="178"/>
      <c r="E142" s="178"/>
      <c r="F142" s="178"/>
      <c r="G142" s="178"/>
      <c r="H142" s="178"/>
      <c r="I142" s="178"/>
      <c r="J142" s="178"/>
      <c r="K142" s="178"/>
    </row>
    <row r="143" spans="2:11">
      <c r="B143" s="178"/>
      <c r="C143" s="178"/>
      <c r="D143" s="178"/>
      <c r="E143" s="178"/>
      <c r="F143" s="178"/>
      <c r="G143" s="178"/>
      <c r="H143" s="178"/>
      <c r="I143" s="178"/>
      <c r="J143" s="178"/>
      <c r="K143" s="178"/>
    </row>
    <row r="144" spans="2:11">
      <c r="B144" s="178"/>
      <c r="C144" s="178"/>
      <c r="D144" s="178"/>
      <c r="E144" s="178"/>
      <c r="F144" s="178"/>
      <c r="G144" s="178"/>
      <c r="H144" s="178"/>
      <c r="I144" s="178"/>
      <c r="J144" s="178"/>
      <c r="K144" s="178"/>
    </row>
    <row r="145" spans="2:11">
      <c r="B145" s="178"/>
      <c r="C145" s="178"/>
      <c r="D145" s="178"/>
      <c r="E145" s="178"/>
      <c r="F145" s="178"/>
      <c r="G145" s="178"/>
      <c r="H145" s="178"/>
      <c r="I145" s="178"/>
      <c r="J145" s="178"/>
      <c r="K145" s="178"/>
    </row>
    <row r="146" spans="2:11">
      <c r="B146" s="178"/>
      <c r="C146" s="178"/>
      <c r="D146" s="178"/>
      <c r="E146" s="178"/>
      <c r="F146" s="178"/>
      <c r="G146" s="178"/>
      <c r="H146" s="178"/>
      <c r="I146" s="178"/>
      <c r="J146" s="178"/>
      <c r="K146" s="178"/>
    </row>
    <row r="147" spans="2:11">
      <c r="B147" s="178"/>
      <c r="C147" s="178"/>
      <c r="D147" s="178"/>
      <c r="E147" s="178"/>
      <c r="F147" s="178"/>
      <c r="G147" s="178"/>
      <c r="H147" s="178"/>
      <c r="I147" s="178"/>
      <c r="J147" s="178"/>
      <c r="K147" s="178"/>
    </row>
    <row r="148" spans="2:11">
      <c r="B148" s="178"/>
      <c r="C148" s="178"/>
      <c r="D148" s="178"/>
      <c r="E148" s="178"/>
      <c r="F148" s="178"/>
      <c r="G148" s="178"/>
      <c r="H148" s="178"/>
      <c r="I148" s="178"/>
      <c r="J148" s="178"/>
      <c r="K148" s="178"/>
    </row>
    <row r="149" spans="2:11">
      <c r="B149" s="178"/>
      <c r="C149" s="178"/>
      <c r="D149" s="178"/>
      <c r="E149" s="178"/>
      <c r="F149" s="178"/>
      <c r="G149" s="178"/>
      <c r="H149" s="178"/>
      <c r="I149" s="178"/>
      <c r="J149" s="178"/>
      <c r="K149" s="178"/>
    </row>
    <row r="150" spans="2:11">
      <c r="B150" s="178"/>
      <c r="C150" s="178"/>
      <c r="D150" s="178"/>
      <c r="E150" s="178"/>
      <c r="F150" s="178"/>
      <c r="G150" s="178"/>
      <c r="H150" s="178"/>
      <c r="I150" s="178"/>
      <c r="J150" s="178"/>
      <c r="K150" s="178"/>
    </row>
    <row r="151" spans="2:11">
      <c r="B151" s="178"/>
      <c r="C151" s="178"/>
      <c r="D151" s="178"/>
      <c r="E151" s="178"/>
      <c r="F151" s="178"/>
      <c r="G151" s="178"/>
      <c r="H151" s="178"/>
      <c r="I151" s="178"/>
      <c r="J151" s="178"/>
      <c r="K151" s="178"/>
    </row>
    <row r="152" spans="2:11">
      <c r="B152" s="178"/>
      <c r="C152" s="178"/>
      <c r="D152" s="178"/>
      <c r="E152" s="178"/>
      <c r="F152" s="178"/>
      <c r="G152" s="178"/>
      <c r="H152" s="178"/>
      <c r="I152" s="178"/>
      <c r="J152" s="178"/>
      <c r="K152" s="178"/>
    </row>
    <row r="153" spans="2:11">
      <c r="B153" s="178"/>
      <c r="C153" s="178"/>
      <c r="D153" s="178"/>
      <c r="E153" s="178"/>
      <c r="F153" s="178"/>
      <c r="G153" s="178"/>
      <c r="H153" s="178"/>
      <c r="I153" s="178"/>
      <c r="J153" s="178"/>
      <c r="K153" s="178"/>
    </row>
    <row r="154" spans="2:11">
      <c r="B154" s="178"/>
      <c r="C154" s="178"/>
      <c r="D154" s="178"/>
      <c r="E154" s="178"/>
      <c r="F154" s="178"/>
      <c r="G154" s="178"/>
      <c r="H154" s="178"/>
      <c r="I154" s="178"/>
      <c r="J154" s="178"/>
      <c r="K154" s="178"/>
    </row>
    <row r="155" spans="2:11">
      <c r="B155" s="178"/>
      <c r="C155" s="178"/>
      <c r="D155" s="178"/>
      <c r="E155" s="178"/>
      <c r="F155" s="178"/>
      <c r="G155" s="178"/>
      <c r="H155" s="178"/>
      <c r="I155" s="178"/>
      <c r="J155" s="178"/>
      <c r="K155" s="178"/>
    </row>
    <row r="156" spans="2:11">
      <c r="B156" s="178"/>
      <c r="C156" s="178"/>
      <c r="D156" s="178"/>
      <c r="E156" s="178"/>
      <c r="F156" s="178"/>
      <c r="G156" s="178"/>
      <c r="H156" s="178"/>
      <c r="I156" s="178"/>
      <c r="J156" s="178"/>
      <c r="K156" s="178"/>
    </row>
    <row r="157" spans="2:11">
      <c r="B157" s="178"/>
      <c r="C157" s="178"/>
      <c r="D157" s="178"/>
      <c r="E157" s="178"/>
      <c r="F157" s="178"/>
      <c r="G157" s="178"/>
      <c r="H157" s="178"/>
      <c r="I157" s="178"/>
      <c r="J157" s="178"/>
      <c r="K157" s="178"/>
    </row>
    <row r="158" spans="2:11">
      <c r="B158" s="178"/>
      <c r="C158" s="178"/>
      <c r="D158" s="178"/>
      <c r="E158" s="178"/>
      <c r="F158" s="178"/>
      <c r="G158" s="178"/>
      <c r="H158" s="178"/>
      <c r="I158" s="178"/>
      <c r="J158" s="178"/>
      <c r="K158" s="178"/>
    </row>
    <row r="159" spans="2:11">
      <c r="B159" s="178"/>
      <c r="C159" s="178"/>
      <c r="D159" s="178"/>
      <c r="E159" s="178"/>
      <c r="F159" s="178"/>
      <c r="G159" s="178"/>
      <c r="H159" s="178"/>
      <c r="I159" s="178"/>
      <c r="J159" s="178"/>
      <c r="K159" s="178"/>
    </row>
    <row r="160" spans="2:11">
      <c r="B160" s="178"/>
      <c r="C160" s="178"/>
      <c r="D160" s="178"/>
      <c r="E160" s="178"/>
      <c r="F160" s="178"/>
      <c r="G160" s="178"/>
      <c r="H160" s="178"/>
      <c r="I160" s="178"/>
      <c r="J160" s="178"/>
      <c r="K160" s="178"/>
    </row>
    <row r="161" spans="2:11">
      <c r="B161" s="178"/>
      <c r="C161" s="178"/>
      <c r="D161" s="178"/>
      <c r="E161" s="178"/>
      <c r="F161" s="178"/>
      <c r="G161" s="178"/>
      <c r="H161" s="178"/>
      <c r="I161" s="178"/>
      <c r="J161" s="178"/>
      <c r="K161" s="178"/>
    </row>
    <row r="162" spans="2:11">
      <c r="B162" s="178"/>
      <c r="C162" s="178"/>
      <c r="D162" s="178"/>
      <c r="E162" s="178"/>
      <c r="F162" s="178"/>
      <c r="G162" s="178"/>
      <c r="H162" s="178"/>
      <c r="I162" s="178"/>
      <c r="J162" s="178"/>
      <c r="K162" s="178"/>
    </row>
    <row r="163" spans="2:11">
      <c r="B163" s="178"/>
      <c r="C163" s="178"/>
      <c r="D163" s="178"/>
      <c r="E163" s="178"/>
      <c r="F163" s="178"/>
      <c r="G163" s="178"/>
      <c r="H163" s="178"/>
      <c r="I163" s="178"/>
      <c r="J163" s="178"/>
      <c r="K163" s="178"/>
    </row>
    <row r="164" spans="2:11">
      <c r="B164" s="178"/>
      <c r="C164" s="178"/>
      <c r="D164" s="178"/>
      <c r="E164" s="178"/>
      <c r="F164" s="178"/>
      <c r="G164" s="178"/>
      <c r="H164" s="178"/>
      <c r="I164" s="178"/>
      <c r="J164" s="178"/>
      <c r="K164" s="178"/>
    </row>
    <row r="165" spans="2:11">
      <c r="B165" s="178"/>
      <c r="C165" s="178"/>
      <c r="D165" s="178"/>
      <c r="E165" s="178"/>
      <c r="F165" s="178"/>
      <c r="G165" s="178"/>
      <c r="H165" s="178"/>
      <c r="I165" s="178"/>
      <c r="J165" s="178"/>
      <c r="K165" s="178"/>
    </row>
    <row r="166" spans="2:11">
      <c r="B166" s="178"/>
      <c r="C166" s="178"/>
      <c r="D166" s="178"/>
      <c r="E166" s="178"/>
      <c r="F166" s="178"/>
      <c r="G166" s="178"/>
      <c r="H166" s="178"/>
      <c r="I166" s="178"/>
      <c r="J166" s="178"/>
      <c r="K166" s="178"/>
    </row>
    <row r="167" spans="2:11">
      <c r="B167" s="178"/>
      <c r="C167" s="178"/>
      <c r="D167" s="178"/>
      <c r="E167" s="178"/>
      <c r="F167" s="178"/>
      <c r="G167" s="178"/>
      <c r="H167" s="178"/>
      <c r="I167" s="178"/>
      <c r="J167" s="178"/>
      <c r="K167" s="178"/>
    </row>
    <row r="168" spans="2:11">
      <c r="B168" s="178"/>
      <c r="C168" s="178"/>
      <c r="D168" s="178"/>
      <c r="E168" s="178"/>
      <c r="F168" s="178"/>
      <c r="G168" s="178"/>
      <c r="H168" s="178"/>
      <c r="I168" s="178"/>
      <c r="J168" s="178"/>
      <c r="K168" s="178"/>
    </row>
    <row r="169" spans="2:11">
      <c r="B169" s="178"/>
      <c r="C169" s="178"/>
      <c r="D169" s="178"/>
      <c r="E169" s="178"/>
      <c r="F169" s="178"/>
      <c r="G169" s="178"/>
      <c r="H169" s="178"/>
      <c r="I169" s="178"/>
      <c r="J169" s="178"/>
      <c r="K169" s="178"/>
    </row>
    <row r="170" spans="2:11">
      <c r="B170" s="178"/>
      <c r="C170" s="178"/>
      <c r="D170" s="178"/>
      <c r="E170" s="178"/>
      <c r="F170" s="178"/>
      <c r="G170" s="178"/>
      <c r="H170" s="178"/>
      <c r="I170" s="178"/>
      <c r="J170" s="178"/>
      <c r="K170" s="178"/>
    </row>
    <row r="171" spans="2:11">
      <c r="B171" s="178"/>
      <c r="C171" s="178"/>
      <c r="D171" s="178"/>
      <c r="E171" s="178"/>
      <c r="F171" s="178"/>
      <c r="G171" s="178"/>
      <c r="H171" s="178"/>
      <c r="I171" s="178"/>
      <c r="J171" s="178"/>
      <c r="K171" s="178"/>
    </row>
    <row r="172" spans="2:11">
      <c r="B172" s="178"/>
      <c r="C172" s="178"/>
      <c r="D172" s="178"/>
      <c r="E172" s="178"/>
      <c r="F172" s="178"/>
      <c r="G172" s="178"/>
      <c r="H172" s="178"/>
      <c r="I172" s="178"/>
      <c r="J172" s="178"/>
      <c r="K172" s="178"/>
    </row>
    <row r="173" spans="2:11">
      <c r="B173" s="178"/>
      <c r="C173" s="178"/>
      <c r="D173" s="178"/>
      <c r="E173" s="178"/>
      <c r="F173" s="178"/>
      <c r="G173" s="178"/>
      <c r="H173" s="178"/>
      <c r="I173" s="178"/>
      <c r="J173" s="178"/>
      <c r="K173" s="178"/>
    </row>
    <row r="174" spans="2:11">
      <c r="B174" s="178"/>
      <c r="C174" s="178"/>
      <c r="D174" s="178"/>
      <c r="E174" s="178"/>
      <c r="F174" s="178"/>
      <c r="G174" s="178"/>
      <c r="H174" s="178"/>
      <c r="I174" s="178"/>
      <c r="J174" s="178"/>
      <c r="K174" s="178"/>
    </row>
    <row r="175" spans="2:11">
      <c r="B175" s="178"/>
      <c r="C175" s="178"/>
      <c r="D175" s="178"/>
      <c r="E175" s="178"/>
      <c r="F175" s="178"/>
      <c r="G175" s="178"/>
      <c r="H175" s="178"/>
      <c r="I175" s="178"/>
      <c r="J175" s="178"/>
      <c r="K175" s="178"/>
    </row>
  </sheetData>
  <mergeCells count="3">
    <mergeCell ref="A4:C4"/>
    <mergeCell ref="E4:J4"/>
    <mergeCell ref="K4:P4"/>
  </mergeCells>
  <phoneticPr fontId="2"/>
  <printOptions horizontalCentered="1" verticalCentered="1"/>
  <pageMargins left="0.6692913385826772" right="0.47244094488188981" top="0.31496062992125984" bottom="0.15748031496062992" header="0.23622047244094491" footer="0.35433070866141736"/>
  <pageSetup paperSize="9" scale="84" orientation="portrait" r:id="rId1"/>
  <headerFooter alignWithMargins="0">
    <oddFooter>&amp;C&amp;"Times New Roman,標準"-&amp;"ＭＳ 明朝,標準" 12 &amp;"Times New Roman,標準"-</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0AF0-B3FE-46D6-A23D-7EF668567894}">
  <dimension ref="A1:K20"/>
  <sheetViews>
    <sheetView showGridLines="0" zoomScale="85" zoomScaleNormal="85" workbookViewId="0"/>
  </sheetViews>
  <sheetFormatPr defaultColWidth="8.25" defaultRowHeight="12"/>
  <cols>
    <col min="1" max="1" width="0.625" style="222" customWidth="1"/>
    <col min="2" max="2" width="15" style="222" customWidth="1"/>
    <col min="3" max="3" width="22.25" style="222" bestFit="1" customWidth="1"/>
    <col min="4" max="4" width="6.125" style="222" customWidth="1"/>
    <col min="5" max="5" width="8.25" style="222"/>
    <col min="6" max="6" width="6.125" style="222" customWidth="1"/>
    <col min="7" max="9" width="8.25" style="222"/>
    <col min="10" max="10" width="0.625" style="222" customWidth="1"/>
    <col min="11" max="16384" width="8.25" style="222"/>
  </cols>
  <sheetData>
    <row r="1" spans="1:11" ht="14.25">
      <c r="B1" s="259"/>
      <c r="C1" s="84"/>
      <c r="D1" s="84"/>
      <c r="E1" s="84"/>
      <c r="F1" s="84"/>
      <c r="G1" s="84"/>
      <c r="H1" s="84"/>
      <c r="I1" s="84"/>
    </row>
    <row r="2" spans="1:11" ht="18.75">
      <c r="A2" s="258"/>
      <c r="B2" s="257" t="s">
        <v>200</v>
      </c>
      <c r="C2" s="87"/>
      <c r="D2" s="87"/>
      <c r="E2" s="86"/>
      <c r="F2" s="86"/>
      <c r="G2" s="86"/>
      <c r="H2" s="86"/>
      <c r="I2" s="86"/>
    </row>
    <row r="3" spans="1:11" ht="12.75" customHeight="1">
      <c r="B3" s="86"/>
      <c r="C3" s="86"/>
      <c r="D3" s="86"/>
      <c r="E3" s="86"/>
      <c r="F3" s="86"/>
      <c r="G3" s="86"/>
      <c r="H3" s="313" t="s">
        <v>199</v>
      </c>
      <c r="I3" s="313"/>
    </row>
    <row r="4" spans="1:11">
      <c r="B4" s="256"/>
      <c r="C4" s="255"/>
      <c r="D4" s="254"/>
      <c r="E4" s="254"/>
      <c r="F4" s="254"/>
      <c r="G4" s="253"/>
      <c r="H4" s="252"/>
      <c r="I4" s="251" t="s">
        <v>198</v>
      </c>
    </row>
    <row r="5" spans="1:11" ht="13.5">
      <c r="B5" s="250" t="s">
        <v>197</v>
      </c>
      <c r="C5" s="243"/>
      <c r="D5" s="249" t="s">
        <v>196</v>
      </c>
      <c r="E5" s="249"/>
      <c r="F5" s="249"/>
      <c r="G5" s="248" t="s">
        <v>153</v>
      </c>
      <c r="H5" s="247" t="s">
        <v>152</v>
      </c>
      <c r="I5" s="246" t="s">
        <v>195</v>
      </c>
      <c r="K5" s="245"/>
    </row>
    <row r="6" spans="1:11" ht="12" customHeight="1">
      <c r="B6" s="244"/>
      <c r="C6" s="243"/>
      <c r="D6" s="242"/>
      <c r="E6" s="241"/>
      <c r="F6" s="241"/>
      <c r="G6" s="240"/>
      <c r="H6" s="239"/>
      <c r="I6" s="238" t="s">
        <v>194</v>
      </c>
    </row>
    <row r="7" spans="1:11" ht="15" customHeight="1">
      <c r="B7" s="232" t="s">
        <v>193</v>
      </c>
      <c r="C7" s="231" t="s">
        <v>192</v>
      </c>
      <c r="D7" s="230"/>
      <c r="E7" s="230">
        <v>2020</v>
      </c>
      <c r="F7" s="230"/>
      <c r="G7" s="237" t="s">
        <v>191</v>
      </c>
      <c r="H7" s="237" t="s">
        <v>190</v>
      </c>
      <c r="I7" s="236">
        <v>12340</v>
      </c>
    </row>
    <row r="8" spans="1:11" ht="15" customHeight="1">
      <c r="B8" s="232" t="s">
        <v>189</v>
      </c>
      <c r="C8" s="235" t="s">
        <v>188</v>
      </c>
      <c r="D8" s="230"/>
      <c r="E8" s="230" t="s">
        <v>163</v>
      </c>
      <c r="F8" s="230"/>
      <c r="G8" s="233" t="s">
        <v>187</v>
      </c>
      <c r="H8" s="233" t="s">
        <v>186</v>
      </c>
      <c r="I8" s="227">
        <v>3801</v>
      </c>
    </row>
    <row r="9" spans="1:11" ht="15" customHeight="1">
      <c r="B9" s="232" t="s">
        <v>185</v>
      </c>
      <c r="C9" s="231" t="s">
        <v>184</v>
      </c>
      <c r="D9" s="230"/>
      <c r="E9" s="230">
        <v>2020</v>
      </c>
      <c r="F9" s="230"/>
      <c r="G9" s="233" t="s">
        <v>183</v>
      </c>
      <c r="H9" s="233" t="s">
        <v>182</v>
      </c>
      <c r="I9" s="227">
        <v>32824</v>
      </c>
    </row>
    <row r="10" spans="1:11" ht="15" customHeight="1">
      <c r="B10" s="232" t="s">
        <v>181</v>
      </c>
      <c r="C10" s="231" t="s">
        <v>180</v>
      </c>
      <c r="D10" s="230"/>
      <c r="E10" s="230">
        <v>2020</v>
      </c>
      <c r="F10" s="230"/>
      <c r="G10" s="233" t="s">
        <v>179</v>
      </c>
      <c r="H10" s="234" t="s">
        <v>178</v>
      </c>
      <c r="I10" s="227">
        <v>6512</v>
      </c>
    </row>
    <row r="11" spans="1:11" ht="15" customHeight="1">
      <c r="B11" s="232" t="s">
        <v>177</v>
      </c>
      <c r="C11" s="231" t="s">
        <v>176</v>
      </c>
      <c r="D11" s="230"/>
      <c r="E11" s="230" t="s">
        <v>163</v>
      </c>
      <c r="F11" s="230"/>
      <c r="G11" s="229" t="s">
        <v>175</v>
      </c>
      <c r="H11" s="228" t="s">
        <v>174</v>
      </c>
      <c r="I11" s="227">
        <v>8317</v>
      </c>
    </row>
    <row r="12" spans="1:11" ht="15" customHeight="1">
      <c r="A12" s="129"/>
      <c r="B12" s="232" t="s">
        <v>173</v>
      </c>
      <c r="C12" s="231" t="s">
        <v>172</v>
      </c>
      <c r="D12" s="230"/>
      <c r="E12" s="230">
        <v>2020</v>
      </c>
      <c r="F12" s="230"/>
      <c r="G12" s="229" t="s">
        <v>171</v>
      </c>
      <c r="H12" s="228" t="s">
        <v>170</v>
      </c>
      <c r="I12" s="227">
        <v>5964</v>
      </c>
      <c r="J12" s="129"/>
    </row>
    <row r="13" spans="1:11" ht="15" customHeight="1">
      <c r="B13" s="232" t="s">
        <v>169</v>
      </c>
      <c r="C13" s="231" t="s">
        <v>168</v>
      </c>
      <c r="D13" s="230"/>
      <c r="E13" s="230">
        <v>2020</v>
      </c>
      <c r="F13" s="230"/>
      <c r="G13" s="233" t="s">
        <v>167</v>
      </c>
      <c r="H13" s="233" t="s">
        <v>166</v>
      </c>
      <c r="I13" s="227">
        <v>861</v>
      </c>
    </row>
    <row r="14" spans="1:11" ht="15" customHeight="1">
      <c r="B14" s="232" t="s">
        <v>165</v>
      </c>
      <c r="C14" s="231" t="s">
        <v>164</v>
      </c>
      <c r="D14" s="230"/>
      <c r="E14" s="230" t="s">
        <v>163</v>
      </c>
      <c r="F14" s="230"/>
      <c r="G14" s="229" t="s">
        <v>162</v>
      </c>
      <c r="H14" s="228" t="s">
        <v>161</v>
      </c>
      <c r="I14" s="227">
        <v>6708</v>
      </c>
    </row>
    <row r="15" spans="1:11">
      <c r="B15" s="224" t="s">
        <v>160</v>
      </c>
      <c r="C15" s="226"/>
      <c r="D15" s="226"/>
      <c r="E15" s="226"/>
      <c r="F15" s="226"/>
      <c r="G15" s="226"/>
      <c r="H15" s="226"/>
      <c r="I15" s="226"/>
      <c r="J15" s="225"/>
    </row>
    <row r="16" spans="1:11">
      <c r="B16" s="224" t="s">
        <v>159</v>
      </c>
      <c r="C16" s="225"/>
      <c r="D16" s="225"/>
      <c r="E16" s="84"/>
      <c r="F16" s="84"/>
      <c r="G16" s="84"/>
      <c r="H16" s="84"/>
      <c r="I16" s="84"/>
    </row>
    <row r="17" spans="2:9">
      <c r="B17" s="224" t="s">
        <v>158</v>
      </c>
      <c r="C17" s="84"/>
      <c r="D17" s="84"/>
      <c r="E17" s="84"/>
      <c r="F17" s="84"/>
      <c r="G17" s="84"/>
      <c r="H17" s="84"/>
      <c r="I17" s="84"/>
    </row>
    <row r="20" spans="2:9" ht="14.25">
      <c r="C20" s="223" t="s">
        <v>157</v>
      </c>
    </row>
  </sheetData>
  <mergeCells count="1">
    <mergeCell ref="H3:I3"/>
  </mergeCells>
  <phoneticPr fontId="2"/>
  <pageMargins left="0.2"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4F18-7B67-4E6D-88A8-E732C9DB75AA}">
  <sheetPr>
    <pageSetUpPr fitToPage="1"/>
  </sheetPr>
  <dimension ref="A1:AT41"/>
  <sheetViews>
    <sheetView tabSelected="1" zoomScale="80" zoomScaleNormal="80" workbookViewId="0"/>
  </sheetViews>
  <sheetFormatPr defaultRowHeight="18.75"/>
  <cols>
    <col min="1" max="1" width="5.25" customWidth="1"/>
    <col min="2" max="2" width="4.125" style="1" bestFit="1" customWidth="1"/>
    <col min="3" max="4" width="4.125" style="1" customWidth="1"/>
    <col min="5" max="45" width="4.125" customWidth="1"/>
    <col min="46" max="46" width="8.125" customWidth="1"/>
  </cols>
  <sheetData>
    <row r="1" spans="1:46" ht="19.5" thickBot="1">
      <c r="A1" t="s">
        <v>7</v>
      </c>
    </row>
    <row r="2" spans="1:46">
      <c r="A2" s="47" t="s">
        <v>9</v>
      </c>
      <c r="B2" s="48"/>
      <c r="D2" s="63" t="s">
        <v>32</v>
      </c>
      <c r="F2" s="14"/>
      <c r="G2" s="23" t="s">
        <v>4</v>
      </c>
      <c r="H2" t="s">
        <v>2</v>
      </c>
      <c r="L2" s="9"/>
      <c r="M2" s="23" t="s">
        <v>4</v>
      </c>
      <c r="N2" t="s">
        <v>3</v>
      </c>
    </row>
    <row r="3" spans="1:46" ht="19.5" thickBot="1">
      <c r="A3" s="49">
        <v>4.0000000000000001E-3</v>
      </c>
      <c r="B3" s="50" t="s">
        <v>11</v>
      </c>
      <c r="D3" s="30"/>
      <c r="E3" s="60">
        <f>E40</f>
        <v>0</v>
      </c>
      <c r="F3" s="60" t="str">
        <f t="shared" ref="F3:AS3" si="0">F40</f>
        <v>→</v>
      </c>
      <c r="G3" s="60" t="str">
        <f t="shared" si="0"/>
        <v>→</v>
      </c>
      <c r="H3" s="60" t="str">
        <f t="shared" si="0"/>
        <v>→</v>
      </c>
      <c r="I3" s="60" t="str">
        <f t="shared" si="0"/>
        <v>→</v>
      </c>
      <c r="J3" s="60">
        <f t="shared" si="0"/>
        <v>200</v>
      </c>
      <c r="K3" s="60" t="str">
        <f t="shared" si="0"/>
        <v>→</v>
      </c>
      <c r="L3" s="60" t="str">
        <f t="shared" si="0"/>
        <v>→</v>
      </c>
      <c r="M3" s="60" t="str">
        <f t="shared" si="0"/>
        <v>→</v>
      </c>
      <c r="N3" s="60" t="str">
        <f t="shared" si="0"/>
        <v>→</v>
      </c>
      <c r="O3" s="60" t="str">
        <f t="shared" si="0"/>
        <v>→</v>
      </c>
      <c r="P3" s="60" t="str">
        <f t="shared" si="0"/>
        <v>→</v>
      </c>
      <c r="Q3" s="60" t="str">
        <f t="shared" si="0"/>
        <v>→</v>
      </c>
      <c r="R3" s="60" t="str">
        <f t="shared" si="0"/>
        <v>→</v>
      </c>
      <c r="S3" s="60" t="str">
        <f t="shared" si="0"/>
        <v>→</v>
      </c>
      <c r="T3" s="60" t="str">
        <f t="shared" si="0"/>
        <v>→</v>
      </c>
      <c r="U3" s="60" t="str">
        <f t="shared" si="0"/>
        <v>→</v>
      </c>
      <c r="V3" s="60" t="str">
        <f t="shared" si="0"/>
        <v>→</v>
      </c>
      <c r="W3" s="60" t="str">
        <f t="shared" si="0"/>
        <v>→</v>
      </c>
      <c r="X3" s="60" t="str">
        <f t="shared" si="0"/>
        <v>→</v>
      </c>
      <c r="Y3" s="60" t="str">
        <f t="shared" si="0"/>
        <v>→</v>
      </c>
      <c r="Z3" s="60" t="str">
        <f t="shared" si="0"/>
        <v>→</v>
      </c>
      <c r="AA3" s="60" t="str">
        <f t="shared" si="0"/>
        <v>→</v>
      </c>
      <c r="AB3" s="60" t="str">
        <f t="shared" si="0"/>
        <v>→</v>
      </c>
      <c r="AC3" s="60" t="str">
        <f t="shared" si="0"/>
        <v>→</v>
      </c>
      <c r="AD3" s="60" t="str">
        <f t="shared" si="0"/>
        <v>→</v>
      </c>
      <c r="AE3" s="60" t="str">
        <f t="shared" si="0"/>
        <v>→</v>
      </c>
      <c r="AF3" s="60" t="str">
        <f t="shared" si="0"/>
        <v>→</v>
      </c>
      <c r="AG3" s="60" t="str">
        <f t="shared" si="0"/>
        <v>→</v>
      </c>
      <c r="AH3" s="60" t="str">
        <f t="shared" si="0"/>
        <v>→</v>
      </c>
      <c r="AI3" s="60" t="str">
        <f t="shared" si="0"/>
        <v>→</v>
      </c>
      <c r="AJ3" s="60" t="str">
        <f t="shared" si="0"/>
        <v>→</v>
      </c>
      <c r="AK3" s="60" t="str">
        <f t="shared" si="0"/>
        <v>→</v>
      </c>
      <c r="AL3" s="60" t="str">
        <f t="shared" si="0"/>
        <v>→</v>
      </c>
      <c r="AM3" s="60" t="str">
        <f t="shared" si="0"/>
        <v>→</v>
      </c>
      <c r="AN3" s="60" t="str">
        <f t="shared" si="0"/>
        <v>→</v>
      </c>
      <c r="AO3" s="60" t="str">
        <f t="shared" si="0"/>
        <v>→</v>
      </c>
      <c r="AP3" s="60" t="str">
        <f t="shared" si="0"/>
        <v>→</v>
      </c>
      <c r="AQ3" s="60" t="str">
        <f t="shared" si="0"/>
        <v>→</v>
      </c>
      <c r="AR3" s="60" t="str">
        <f t="shared" si="0"/>
        <v>→</v>
      </c>
      <c r="AS3" s="60" t="str">
        <f t="shared" si="0"/>
        <v>→</v>
      </c>
    </row>
    <row r="4" spans="1:46">
      <c r="A4" s="47" t="s">
        <v>10</v>
      </c>
      <c r="B4" s="48"/>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16"/>
    </row>
    <row r="5" spans="1:46" ht="19.5" thickBot="1">
      <c r="A5" s="49">
        <v>7.0000000000000001E-3</v>
      </c>
      <c r="B5" s="50" t="s">
        <v>11</v>
      </c>
    </row>
    <row r="6" spans="1:46" ht="19.5" thickBot="1"/>
    <row r="7" spans="1:46">
      <c r="A7" s="51" t="s">
        <v>25</v>
      </c>
      <c r="B7" s="52"/>
    </row>
    <row r="8" spans="1:46">
      <c r="A8" s="53" t="s">
        <v>26</v>
      </c>
      <c r="B8" s="54"/>
      <c r="C8" s="58" t="s">
        <v>28</v>
      </c>
    </row>
    <row r="9" spans="1:46" ht="19.5" thickBot="1">
      <c r="A9" s="55" t="s">
        <v>27</v>
      </c>
      <c r="B9" s="61" t="s">
        <v>33</v>
      </c>
      <c r="C9" s="59" t="s">
        <v>29</v>
      </c>
      <c r="AS9" s="62" t="s">
        <v>31</v>
      </c>
    </row>
    <row r="10" spans="1:46" ht="3.6" customHeight="1">
      <c r="B10" s="3"/>
      <c r="C10" s="3"/>
      <c r="D10" s="3"/>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7"/>
    </row>
    <row r="11" spans="1:46">
      <c r="A11" t="s">
        <v>22</v>
      </c>
      <c r="C11" s="2"/>
      <c r="D11" s="2" t="s">
        <v>13</v>
      </c>
      <c r="E11" s="24">
        <v>60</v>
      </c>
      <c r="F11" s="24">
        <f>E11+1</f>
        <v>61</v>
      </c>
      <c r="G11" s="24">
        <f t="shared" ref="G11:AS11" si="1">F11+1</f>
        <v>62</v>
      </c>
      <c r="H11" s="24">
        <f t="shared" si="1"/>
        <v>63</v>
      </c>
      <c r="I11" s="24">
        <f t="shared" si="1"/>
        <v>64</v>
      </c>
      <c r="J11" s="24">
        <f t="shared" si="1"/>
        <v>65</v>
      </c>
      <c r="K11" s="24">
        <f t="shared" si="1"/>
        <v>66</v>
      </c>
      <c r="L11" s="24">
        <f t="shared" si="1"/>
        <v>67</v>
      </c>
      <c r="M11" s="24">
        <f t="shared" si="1"/>
        <v>68</v>
      </c>
      <c r="N11" s="24">
        <f t="shared" si="1"/>
        <v>69</v>
      </c>
      <c r="O11" s="24">
        <f t="shared" si="1"/>
        <v>70</v>
      </c>
      <c r="P11" s="24">
        <f t="shared" si="1"/>
        <v>71</v>
      </c>
      <c r="Q11" s="24">
        <f t="shared" si="1"/>
        <v>72</v>
      </c>
      <c r="R11" s="24">
        <f t="shared" si="1"/>
        <v>73</v>
      </c>
      <c r="S11" s="24">
        <f t="shared" si="1"/>
        <v>74</v>
      </c>
      <c r="T11" s="24">
        <f t="shared" si="1"/>
        <v>75</v>
      </c>
      <c r="U11" s="24">
        <f t="shared" si="1"/>
        <v>76</v>
      </c>
      <c r="V11" s="24">
        <f t="shared" si="1"/>
        <v>77</v>
      </c>
      <c r="W11" s="24">
        <f t="shared" si="1"/>
        <v>78</v>
      </c>
      <c r="X11" s="24">
        <f t="shared" si="1"/>
        <v>79</v>
      </c>
      <c r="Y11" s="24">
        <f t="shared" si="1"/>
        <v>80</v>
      </c>
      <c r="Z11" s="24">
        <f t="shared" si="1"/>
        <v>81</v>
      </c>
      <c r="AA11" s="24">
        <f t="shared" si="1"/>
        <v>82</v>
      </c>
      <c r="AB11" s="24">
        <f t="shared" si="1"/>
        <v>83</v>
      </c>
      <c r="AC11" s="24">
        <f t="shared" si="1"/>
        <v>84</v>
      </c>
      <c r="AD11" s="24">
        <f t="shared" si="1"/>
        <v>85</v>
      </c>
      <c r="AE11" s="24">
        <f t="shared" si="1"/>
        <v>86</v>
      </c>
      <c r="AF11" s="24">
        <f t="shared" si="1"/>
        <v>87</v>
      </c>
      <c r="AG11" s="24">
        <f t="shared" si="1"/>
        <v>88</v>
      </c>
      <c r="AH11" s="24">
        <f t="shared" si="1"/>
        <v>89</v>
      </c>
      <c r="AI11" s="24">
        <f t="shared" si="1"/>
        <v>90</v>
      </c>
      <c r="AJ11" s="24">
        <f t="shared" si="1"/>
        <v>91</v>
      </c>
      <c r="AK11" s="24">
        <f t="shared" si="1"/>
        <v>92</v>
      </c>
      <c r="AL11" s="24">
        <f t="shared" si="1"/>
        <v>93</v>
      </c>
      <c r="AM11" s="24">
        <f t="shared" si="1"/>
        <v>94</v>
      </c>
      <c r="AN11" s="24">
        <f t="shared" si="1"/>
        <v>95</v>
      </c>
      <c r="AO11" s="24">
        <f t="shared" si="1"/>
        <v>96</v>
      </c>
      <c r="AP11" s="24">
        <f t="shared" si="1"/>
        <v>97</v>
      </c>
      <c r="AQ11" s="24">
        <f t="shared" si="1"/>
        <v>98</v>
      </c>
      <c r="AR11" s="24">
        <f t="shared" si="1"/>
        <v>99</v>
      </c>
      <c r="AS11" s="24">
        <f t="shared" si="1"/>
        <v>100</v>
      </c>
      <c r="AT11" s="24" t="s">
        <v>12</v>
      </c>
    </row>
    <row r="12" spans="1:46">
      <c r="A12" s="5" t="s">
        <v>24</v>
      </c>
      <c r="B12" s="8"/>
      <c r="C12" s="8" t="s">
        <v>1</v>
      </c>
      <c r="D12" s="21" t="s">
        <v>8</v>
      </c>
      <c r="E12" s="37">
        <v>0</v>
      </c>
      <c r="F12" s="37">
        <f t="shared" ref="F12" si="2">E12</f>
        <v>0</v>
      </c>
      <c r="G12" s="37">
        <f t="shared" ref="G12" si="3">F12</f>
        <v>0</v>
      </c>
      <c r="H12" s="37">
        <f t="shared" ref="H12" si="4">G12</f>
        <v>0</v>
      </c>
      <c r="I12" s="37">
        <f t="shared" ref="I12" si="5">H12</f>
        <v>0</v>
      </c>
      <c r="J12" s="37">
        <f t="shared" ref="J12" si="6">I12</f>
        <v>0</v>
      </c>
      <c r="K12" s="37">
        <f t="shared" ref="K12" si="7">J12</f>
        <v>0</v>
      </c>
      <c r="L12" s="37">
        <f t="shared" ref="L12" si="8">K12</f>
        <v>0</v>
      </c>
      <c r="M12" s="37">
        <f t="shared" ref="M12" si="9">L12</f>
        <v>0</v>
      </c>
      <c r="N12" s="37">
        <f t="shared" ref="N12" si="10">M12</f>
        <v>0</v>
      </c>
      <c r="O12" s="37">
        <f t="shared" ref="O12" si="11">N12</f>
        <v>0</v>
      </c>
      <c r="P12" s="37">
        <f t="shared" ref="P12" si="12">O12</f>
        <v>0</v>
      </c>
      <c r="Q12" s="37">
        <f t="shared" ref="Q12" si="13">P12</f>
        <v>0</v>
      </c>
      <c r="R12" s="37">
        <f t="shared" ref="R12" si="14">Q12</f>
        <v>0</v>
      </c>
      <c r="S12" s="37">
        <f t="shared" ref="S12" si="15">R12</f>
        <v>0</v>
      </c>
      <c r="T12" s="37">
        <f t="shared" ref="T12" si="16">S12</f>
        <v>0</v>
      </c>
      <c r="U12" s="37">
        <f t="shared" ref="U12" si="17">T12</f>
        <v>0</v>
      </c>
      <c r="V12" s="37">
        <f t="shared" ref="V12" si="18">U12</f>
        <v>0</v>
      </c>
      <c r="W12" s="37">
        <f t="shared" ref="W12" si="19">V12</f>
        <v>0</v>
      </c>
      <c r="X12" s="37">
        <f t="shared" ref="X12" si="20">W12</f>
        <v>0</v>
      </c>
      <c r="Y12" s="37">
        <f t="shared" ref="Y12" si="21">X12</f>
        <v>0</v>
      </c>
      <c r="Z12" s="37">
        <f t="shared" ref="Z12" si="22">Y12</f>
        <v>0</v>
      </c>
      <c r="AA12" s="37">
        <f t="shared" ref="AA12" si="23">Z12</f>
        <v>0</v>
      </c>
      <c r="AB12" s="37">
        <f t="shared" ref="AB12" si="24">AA12</f>
        <v>0</v>
      </c>
      <c r="AC12" s="37">
        <f t="shared" ref="AC12" si="25">AB12</f>
        <v>0</v>
      </c>
      <c r="AD12" s="37">
        <f t="shared" ref="AD12" si="26">AC12</f>
        <v>0</v>
      </c>
      <c r="AE12" s="37">
        <f t="shared" ref="AE12" si="27">AD12</f>
        <v>0</v>
      </c>
      <c r="AF12" s="37">
        <f t="shared" ref="AF12:AI12" si="28">AE12</f>
        <v>0</v>
      </c>
      <c r="AG12" s="37">
        <f t="shared" si="28"/>
        <v>0</v>
      </c>
      <c r="AH12" s="37">
        <f t="shared" si="28"/>
        <v>0</v>
      </c>
      <c r="AI12" s="37">
        <f t="shared" si="28"/>
        <v>0</v>
      </c>
      <c r="AJ12" s="37">
        <f t="shared" ref="AJ12" si="29">AI12</f>
        <v>0</v>
      </c>
      <c r="AK12" s="37">
        <f t="shared" ref="AK12" si="30">AJ12</f>
        <v>0</v>
      </c>
      <c r="AL12" s="37">
        <f t="shared" ref="AL12" si="31">AK12</f>
        <v>0</v>
      </c>
      <c r="AM12" s="37">
        <f t="shared" ref="AM12" si="32">AL12</f>
        <v>0</v>
      </c>
      <c r="AN12" s="37">
        <f t="shared" ref="AN12" si="33">AM12</f>
        <v>0</v>
      </c>
      <c r="AO12" s="37">
        <f t="shared" ref="AO12" si="34">AN12</f>
        <v>0</v>
      </c>
      <c r="AP12" s="37">
        <f t="shared" ref="AP12" si="35">AO12</f>
        <v>0</v>
      </c>
      <c r="AQ12" s="37">
        <f t="shared" ref="AQ12" si="36">AP12</f>
        <v>0</v>
      </c>
      <c r="AR12" s="37">
        <f t="shared" ref="AR12" si="37">AQ12</f>
        <v>0</v>
      </c>
      <c r="AS12" s="37">
        <f t="shared" ref="AS12" si="38">AR12</f>
        <v>0</v>
      </c>
      <c r="AT12" s="26">
        <f t="shared" ref="AT12:AT14" si="39">SUM(E12:AI12)</f>
        <v>0</v>
      </c>
    </row>
    <row r="13" spans="1:46">
      <c r="A13" s="4" t="s">
        <v>5</v>
      </c>
      <c r="B13" s="14"/>
      <c r="C13" s="14">
        <v>60</v>
      </c>
      <c r="D13" s="22" t="s">
        <v>8</v>
      </c>
      <c r="E13" s="37">
        <f>IF(E$11&lt;$C13,"",IF(E$11=$C13,$B13))</f>
        <v>0</v>
      </c>
      <c r="F13" s="37">
        <f t="shared" ref="F13" si="40">IF(E13&lt;&gt;"",E13,IF(F$11&lt;$C13,"",IF(F$11=$C13,$B13)))</f>
        <v>0</v>
      </c>
      <c r="G13" s="37">
        <f t="shared" ref="G13" si="41">IF(F13&lt;&gt;"",F13,IF(G$11&lt;$C13,"",IF(G$11=$C13,$B13)))</f>
        <v>0</v>
      </c>
      <c r="H13" s="37">
        <f t="shared" ref="H13" si="42">IF(G13&lt;&gt;"",G13,IF(H$11&lt;$C13,"",IF(H$11=$C13,$B13)))</f>
        <v>0</v>
      </c>
      <c r="I13" s="37">
        <f t="shared" ref="I13" si="43">IF(H13&lt;&gt;"",H13,IF(I$11&lt;$C13,"",IF(I$11=$C13,$B13)))</f>
        <v>0</v>
      </c>
      <c r="J13" s="37">
        <f t="shared" ref="J13" si="44">IF(I13&lt;&gt;"",I13,IF(J$11&lt;$C13,"",IF(J$11=$C13,$B13)))</f>
        <v>0</v>
      </c>
      <c r="K13" s="37">
        <f t="shared" ref="K13" si="45">IF(J13&lt;&gt;"",J13,IF(K$11&lt;$C13,"",IF(K$11=$C13,$B13)))</f>
        <v>0</v>
      </c>
      <c r="L13" s="37">
        <f t="shared" ref="L13" si="46">IF(K13&lt;&gt;"",K13,IF(L$11&lt;$C13,"",IF(L$11=$C13,$B13)))</f>
        <v>0</v>
      </c>
      <c r="M13" s="37">
        <f t="shared" ref="M13" si="47">IF(L13&lt;&gt;"",L13,IF(M$11&lt;$C13,"",IF(M$11=$C13,$B13)))</f>
        <v>0</v>
      </c>
      <c r="N13" s="37">
        <f t="shared" ref="N13" si="48">IF(M13&lt;&gt;"",M13,IF(N$11&lt;$C13,"",IF(N$11=$C13,$B13)))</f>
        <v>0</v>
      </c>
      <c r="O13" s="37">
        <f t="shared" ref="O13" si="49">IF(N13&lt;&gt;"",N13,IF(O$11&lt;$C13,"",IF(O$11=$C13,$B13)))</f>
        <v>0</v>
      </c>
      <c r="P13" s="37">
        <f t="shared" ref="P13" si="50">IF(O13&lt;&gt;"",O13,IF(P$11&lt;$C13,"",IF(P$11=$C13,$B13)))</f>
        <v>0</v>
      </c>
      <c r="Q13" s="37">
        <f t="shared" ref="Q13" si="51">IF(P13&lt;&gt;"",P13,IF(Q$11&lt;$C13,"",IF(Q$11=$C13,$B13)))</f>
        <v>0</v>
      </c>
      <c r="R13" s="37">
        <f t="shared" ref="R13" si="52">IF(Q13&lt;&gt;"",Q13,IF(R$11&lt;$C13,"",IF(R$11=$C13,$B13)))</f>
        <v>0</v>
      </c>
      <c r="S13" s="37">
        <f t="shared" ref="S13" si="53">IF(R13&lt;&gt;"",R13,IF(S$11&lt;$C13,"",IF(S$11=$C13,$B13)))</f>
        <v>0</v>
      </c>
      <c r="T13" s="37">
        <f t="shared" ref="T13" si="54">IF(S13&lt;&gt;"",S13,IF(T$11&lt;$C13,"",IF(T$11=$C13,$B13)))</f>
        <v>0</v>
      </c>
      <c r="U13" s="37">
        <f t="shared" ref="U13" si="55">IF(T13&lt;&gt;"",T13,IF(U$11&lt;$C13,"",IF(U$11=$C13,$B13)))</f>
        <v>0</v>
      </c>
      <c r="V13" s="37">
        <f t="shared" ref="V13" si="56">IF(U13&lt;&gt;"",U13,IF(V$11&lt;$C13,"",IF(V$11=$C13,$B13)))</f>
        <v>0</v>
      </c>
      <c r="W13" s="37">
        <f t="shared" ref="W13" si="57">IF(V13&lt;&gt;"",V13,IF(W$11&lt;$C13,"",IF(W$11=$C13,$B13)))</f>
        <v>0</v>
      </c>
      <c r="X13" s="37">
        <f t="shared" ref="X13" si="58">IF(W13&lt;&gt;"",W13,IF(X$11&lt;$C13,"",IF(X$11=$C13,$B13)))</f>
        <v>0</v>
      </c>
      <c r="Y13" s="37">
        <f t="shared" ref="Y13" si="59">IF(X13&lt;&gt;"",X13,IF(Y$11&lt;$C13,"",IF(Y$11=$C13,$B13)))</f>
        <v>0</v>
      </c>
      <c r="Z13" s="37">
        <f t="shared" ref="Z13" si="60">IF(Y13&lt;&gt;"",Y13,IF(Z$11&lt;$C13,"",IF(Z$11=$C13,$B13)))</f>
        <v>0</v>
      </c>
      <c r="AA13" s="37">
        <f t="shared" ref="AA13" si="61">IF(Z13&lt;&gt;"",Z13,IF(AA$11&lt;$C13,"",IF(AA$11=$C13,$B13)))</f>
        <v>0</v>
      </c>
      <c r="AB13" s="37">
        <f t="shared" ref="AB13" si="62">IF(AA13&lt;&gt;"",AA13,IF(AB$11&lt;$C13,"",IF(AB$11=$C13,$B13)))</f>
        <v>0</v>
      </c>
      <c r="AC13" s="37">
        <f t="shared" ref="AC13" si="63">IF(AB13&lt;&gt;"",AB13,IF(AC$11&lt;$C13,"",IF(AC$11=$C13,$B13)))</f>
        <v>0</v>
      </c>
      <c r="AD13" s="37">
        <f t="shared" ref="AD13" si="64">IF(AC13&lt;&gt;"",AC13,IF(AD$11&lt;$C13,"",IF(AD$11=$C13,$B13)))</f>
        <v>0</v>
      </c>
      <c r="AE13" s="37">
        <f t="shared" ref="AE13" si="65">IF(AD13&lt;&gt;"",AD13,IF(AE$11&lt;$C13,"",IF(AE$11=$C13,$B13)))</f>
        <v>0</v>
      </c>
      <c r="AF13" s="37">
        <f t="shared" ref="AF13" si="66">IF(AE13&lt;&gt;"",AE13,IF(AF$11&lt;$C13,"",IF(AF$11=$C13,$B13)))</f>
        <v>0</v>
      </c>
      <c r="AG13" s="37">
        <f t="shared" ref="AG13" si="67">IF(AF13&lt;&gt;"",AF13,IF(AG$11&lt;$C13,"",IF(AG$11=$C13,$B13)))</f>
        <v>0</v>
      </c>
      <c r="AH13" s="37">
        <f t="shared" ref="AH13" si="68">IF(AG13&lt;&gt;"",AG13,IF(AH$11&lt;$C13,"",IF(AH$11=$C13,$B13)))</f>
        <v>0</v>
      </c>
      <c r="AI13" s="37">
        <f t="shared" ref="AI13" si="69">IF(AH13&lt;&gt;"",AH13,IF(AI$11&lt;$C13,"",IF(AI$11=$C13,$B13)))</f>
        <v>0</v>
      </c>
      <c r="AJ13" s="37">
        <f t="shared" ref="AJ13" si="70">IF(AI13&lt;&gt;"",AI13,IF(AJ$11&lt;$C13,"",IF(AJ$11=$C13,$B13)))</f>
        <v>0</v>
      </c>
      <c r="AK13" s="37">
        <f t="shared" ref="AK13" si="71">IF(AJ13&lt;&gt;"",AJ13,IF(AK$11&lt;$C13,"",IF(AK$11=$C13,$B13)))</f>
        <v>0</v>
      </c>
      <c r="AL13" s="37">
        <f t="shared" ref="AL13:AL14" si="72">IF(AK13&lt;&gt;"",AK13,IF(AL$11&lt;$C13,"",IF(AL$11=$C13,$B13)))</f>
        <v>0</v>
      </c>
      <c r="AM13" s="37">
        <f t="shared" ref="AM13:AM14" si="73">IF(AL13&lt;&gt;"",AL13,IF(AM$11&lt;$C13,"",IF(AM$11=$C13,$B13)))</f>
        <v>0</v>
      </c>
      <c r="AN13" s="37">
        <f t="shared" ref="AN13:AN14" si="74">IF(AM13&lt;&gt;"",AM13,IF(AN$11&lt;$C13,"",IF(AN$11=$C13,$B13)))</f>
        <v>0</v>
      </c>
      <c r="AO13" s="37">
        <f t="shared" ref="AO13:AO14" si="75">IF(AN13&lt;&gt;"",AN13,IF(AO$11&lt;$C13,"",IF(AO$11=$C13,$B13)))</f>
        <v>0</v>
      </c>
      <c r="AP13" s="37">
        <f t="shared" ref="AP13:AP14" si="76">IF(AO13&lt;&gt;"",AO13,IF(AP$11&lt;$C13,"",IF(AP$11=$C13,$B13)))</f>
        <v>0</v>
      </c>
      <c r="AQ13" s="37">
        <f t="shared" ref="AQ13:AQ14" si="77">IF(AP13&lt;&gt;"",AP13,IF(AQ$11&lt;$C13,"",IF(AQ$11=$C13,$B13)))</f>
        <v>0</v>
      </c>
      <c r="AR13" s="37">
        <f t="shared" ref="AR13:AR14" si="78">IF(AQ13&lt;&gt;"",AQ13,IF(AR$11&lt;$C13,"",IF(AR$11=$C13,$B13)))</f>
        <v>0</v>
      </c>
      <c r="AS13" s="37">
        <f t="shared" ref="AS13:AS14" si="79">IF(AR13&lt;&gt;"",AR13,IF(AS$11&lt;$C13,"",IF(AS$11=$C13,$B13)))</f>
        <v>0</v>
      </c>
      <c r="AT13" s="27">
        <f t="shared" si="39"/>
        <v>0</v>
      </c>
    </row>
    <row r="14" spans="1:46">
      <c r="A14" s="4" t="s">
        <v>6</v>
      </c>
      <c r="B14" s="14"/>
      <c r="C14" s="14">
        <v>60</v>
      </c>
      <c r="D14" s="22" t="s">
        <v>8</v>
      </c>
      <c r="E14" s="37">
        <f>IF(E$11&lt;$C14,"",IF(E$11=$C14,$B14))</f>
        <v>0</v>
      </c>
      <c r="F14" s="37">
        <f>IF(E14&lt;&gt;"",E14,IF(F$11&lt;$C14,"",IF(F$11=$C14,$B14)))</f>
        <v>0</v>
      </c>
      <c r="G14" s="37">
        <f t="shared" ref="G14:AI14" si="80">IF(F14&lt;&gt;"",F14,IF(G$11&lt;$C14,"",IF(G$11=$C14,$B14)))</f>
        <v>0</v>
      </c>
      <c r="H14" s="37">
        <f t="shared" si="80"/>
        <v>0</v>
      </c>
      <c r="I14" s="37">
        <f t="shared" si="80"/>
        <v>0</v>
      </c>
      <c r="J14" s="37">
        <f t="shared" si="80"/>
        <v>0</v>
      </c>
      <c r="K14" s="37">
        <f t="shared" si="80"/>
        <v>0</v>
      </c>
      <c r="L14" s="37">
        <f t="shared" si="80"/>
        <v>0</v>
      </c>
      <c r="M14" s="37">
        <f t="shared" si="80"/>
        <v>0</v>
      </c>
      <c r="N14" s="37">
        <f t="shared" si="80"/>
        <v>0</v>
      </c>
      <c r="O14" s="37">
        <f t="shared" si="80"/>
        <v>0</v>
      </c>
      <c r="P14" s="37">
        <f t="shared" si="80"/>
        <v>0</v>
      </c>
      <c r="Q14" s="37">
        <f t="shared" si="80"/>
        <v>0</v>
      </c>
      <c r="R14" s="37">
        <f t="shared" si="80"/>
        <v>0</v>
      </c>
      <c r="S14" s="37">
        <f t="shared" si="80"/>
        <v>0</v>
      </c>
      <c r="T14" s="37">
        <f t="shared" si="80"/>
        <v>0</v>
      </c>
      <c r="U14" s="37">
        <f t="shared" si="80"/>
        <v>0</v>
      </c>
      <c r="V14" s="37">
        <f t="shared" si="80"/>
        <v>0</v>
      </c>
      <c r="W14" s="37">
        <f t="shared" si="80"/>
        <v>0</v>
      </c>
      <c r="X14" s="37">
        <f t="shared" si="80"/>
        <v>0</v>
      </c>
      <c r="Y14" s="37">
        <f t="shared" si="80"/>
        <v>0</v>
      </c>
      <c r="Z14" s="37">
        <f t="shared" si="80"/>
        <v>0</v>
      </c>
      <c r="AA14" s="37">
        <f t="shared" si="80"/>
        <v>0</v>
      </c>
      <c r="AB14" s="37">
        <f t="shared" si="80"/>
        <v>0</v>
      </c>
      <c r="AC14" s="37">
        <f t="shared" si="80"/>
        <v>0</v>
      </c>
      <c r="AD14" s="37">
        <f t="shared" si="80"/>
        <v>0</v>
      </c>
      <c r="AE14" s="37">
        <f t="shared" si="80"/>
        <v>0</v>
      </c>
      <c r="AF14" s="37">
        <f t="shared" si="80"/>
        <v>0</v>
      </c>
      <c r="AG14" s="37">
        <f t="shared" si="80"/>
        <v>0</v>
      </c>
      <c r="AH14" s="37">
        <f t="shared" si="80"/>
        <v>0</v>
      </c>
      <c r="AI14" s="37">
        <f t="shared" si="80"/>
        <v>0</v>
      </c>
      <c r="AJ14" s="37">
        <f t="shared" ref="AJ14" si="81">IF(AI14&lt;&gt;"",AI14,IF(AJ$11&lt;$C14,"",IF(AJ$11=$C14,$B14)))</f>
        <v>0</v>
      </c>
      <c r="AK14" s="37">
        <f t="shared" ref="AK14" si="82">IF(AJ14&lt;&gt;"",AJ14,IF(AK$11&lt;$C14,"",IF(AK$11=$C14,$B14)))</f>
        <v>0</v>
      </c>
      <c r="AL14" s="37">
        <f t="shared" si="72"/>
        <v>0</v>
      </c>
      <c r="AM14" s="37">
        <f t="shared" si="73"/>
        <v>0</v>
      </c>
      <c r="AN14" s="37">
        <f t="shared" si="74"/>
        <v>0</v>
      </c>
      <c r="AO14" s="37">
        <f t="shared" si="75"/>
        <v>0</v>
      </c>
      <c r="AP14" s="37">
        <f t="shared" si="76"/>
        <v>0</v>
      </c>
      <c r="AQ14" s="37">
        <f t="shared" si="77"/>
        <v>0</v>
      </c>
      <c r="AR14" s="37">
        <f t="shared" si="78"/>
        <v>0</v>
      </c>
      <c r="AS14" s="37">
        <f t="shared" si="79"/>
        <v>0</v>
      </c>
      <c r="AT14" s="27">
        <f t="shared" si="39"/>
        <v>0</v>
      </c>
    </row>
    <row r="15" spans="1:46">
      <c r="A15" s="4" t="s">
        <v>21</v>
      </c>
      <c r="B15" s="11"/>
      <c r="C15" s="6">
        <v>65</v>
      </c>
      <c r="D15" s="22" t="s">
        <v>8</v>
      </c>
      <c r="E15" s="70" t="str">
        <f>""</f>
        <v/>
      </c>
      <c r="F15" s="70" t="str">
        <f>""</f>
        <v/>
      </c>
      <c r="G15" s="70" t="str">
        <f>""</f>
        <v/>
      </c>
      <c r="H15" s="70" t="str">
        <f>""</f>
        <v/>
      </c>
      <c r="I15" s="70" t="str">
        <f>""</f>
        <v/>
      </c>
      <c r="J15" s="37">
        <f>B15</f>
        <v>0</v>
      </c>
      <c r="K15" s="37">
        <f>J15</f>
        <v>0</v>
      </c>
      <c r="L15" s="37">
        <f t="shared" ref="L15:AI15" si="83">K15</f>
        <v>0</v>
      </c>
      <c r="M15" s="37">
        <f t="shared" si="83"/>
        <v>0</v>
      </c>
      <c r="N15" s="37">
        <f t="shared" si="83"/>
        <v>0</v>
      </c>
      <c r="O15" s="37">
        <f t="shared" si="83"/>
        <v>0</v>
      </c>
      <c r="P15" s="37">
        <f t="shared" si="83"/>
        <v>0</v>
      </c>
      <c r="Q15" s="37">
        <f t="shared" si="83"/>
        <v>0</v>
      </c>
      <c r="R15" s="37">
        <f t="shared" si="83"/>
        <v>0</v>
      </c>
      <c r="S15" s="37">
        <f t="shared" si="83"/>
        <v>0</v>
      </c>
      <c r="T15" s="37">
        <f t="shared" si="83"/>
        <v>0</v>
      </c>
      <c r="U15" s="37">
        <f t="shared" si="83"/>
        <v>0</v>
      </c>
      <c r="V15" s="37">
        <f t="shared" si="83"/>
        <v>0</v>
      </c>
      <c r="W15" s="37">
        <f t="shared" si="83"/>
        <v>0</v>
      </c>
      <c r="X15" s="37">
        <f t="shared" si="83"/>
        <v>0</v>
      </c>
      <c r="Y15" s="37">
        <f t="shared" si="83"/>
        <v>0</v>
      </c>
      <c r="Z15" s="37">
        <f t="shared" si="83"/>
        <v>0</v>
      </c>
      <c r="AA15" s="37">
        <f t="shared" si="83"/>
        <v>0</v>
      </c>
      <c r="AB15" s="37">
        <f t="shared" si="83"/>
        <v>0</v>
      </c>
      <c r="AC15" s="37">
        <f t="shared" si="83"/>
        <v>0</v>
      </c>
      <c r="AD15" s="37">
        <f t="shared" si="83"/>
        <v>0</v>
      </c>
      <c r="AE15" s="37">
        <f t="shared" si="83"/>
        <v>0</v>
      </c>
      <c r="AF15" s="37">
        <f t="shared" si="83"/>
        <v>0</v>
      </c>
      <c r="AG15" s="37">
        <f t="shared" si="83"/>
        <v>0</v>
      </c>
      <c r="AH15" s="37">
        <f t="shared" si="83"/>
        <v>0</v>
      </c>
      <c r="AI15" s="37">
        <f t="shared" si="83"/>
        <v>0</v>
      </c>
      <c r="AJ15" s="37">
        <f t="shared" ref="AJ15" si="84">AI15</f>
        <v>0</v>
      </c>
      <c r="AK15" s="37">
        <f t="shared" ref="AK15" si="85">AJ15</f>
        <v>0</v>
      </c>
      <c r="AL15" s="37">
        <f t="shared" ref="AL15" si="86">AK15</f>
        <v>0</v>
      </c>
      <c r="AM15" s="37">
        <f t="shared" ref="AM15" si="87">AL15</f>
        <v>0</v>
      </c>
      <c r="AN15" s="37">
        <f t="shared" ref="AN15" si="88">AM15</f>
        <v>0</v>
      </c>
      <c r="AO15" s="37">
        <f t="shared" ref="AO15" si="89">AN15</f>
        <v>0</v>
      </c>
      <c r="AP15" s="37">
        <f t="shared" ref="AP15" si="90">AO15</f>
        <v>0</v>
      </c>
      <c r="AQ15" s="37">
        <f t="shared" ref="AQ15" si="91">AP15</f>
        <v>0</v>
      </c>
      <c r="AR15" s="37">
        <f t="shared" ref="AR15" si="92">AQ15</f>
        <v>0</v>
      </c>
      <c r="AS15" s="37">
        <f t="shared" ref="AS15" si="93">AR15</f>
        <v>0</v>
      </c>
      <c r="AT15" s="27">
        <f>SUM(E15:AI15)</f>
        <v>0</v>
      </c>
    </row>
    <row r="16" spans="1:46">
      <c r="A16" s="4" t="s">
        <v>19</v>
      </c>
      <c r="B16" s="9">
        <v>130</v>
      </c>
      <c r="C16" s="12">
        <v>65</v>
      </c>
      <c r="D16" s="19">
        <f>IF($C16&lt;65,$B16*(1-繰上利率*12*(65-$C16)),IF($C16&gt;65,$B16*(1+繰下利率*12*($C16-65)),$B16))</f>
        <v>130</v>
      </c>
      <c r="E16" s="37" t="str">
        <f>IF($C16=E$11,$D16,"")</f>
        <v/>
      </c>
      <c r="F16" s="37" t="str">
        <f>IF($C16=F$11,$D16,E16)</f>
        <v/>
      </c>
      <c r="G16" s="37" t="str">
        <f t="shared" ref="G16:AI17" si="94">IF($C16=G$11,$D16,F16)</f>
        <v/>
      </c>
      <c r="H16" s="37" t="str">
        <f t="shared" si="94"/>
        <v/>
      </c>
      <c r="I16" s="37" t="str">
        <f t="shared" si="94"/>
        <v/>
      </c>
      <c r="J16" s="37">
        <f t="shared" si="94"/>
        <v>130</v>
      </c>
      <c r="K16" s="37">
        <f t="shared" si="94"/>
        <v>130</v>
      </c>
      <c r="L16" s="37">
        <f t="shared" si="94"/>
        <v>130</v>
      </c>
      <c r="M16" s="37">
        <f t="shared" si="94"/>
        <v>130</v>
      </c>
      <c r="N16" s="37">
        <f t="shared" si="94"/>
        <v>130</v>
      </c>
      <c r="O16" s="37">
        <f t="shared" si="94"/>
        <v>130</v>
      </c>
      <c r="P16" s="37">
        <f t="shared" si="94"/>
        <v>130</v>
      </c>
      <c r="Q16" s="37">
        <f t="shared" si="94"/>
        <v>130</v>
      </c>
      <c r="R16" s="37">
        <f t="shared" si="94"/>
        <v>130</v>
      </c>
      <c r="S16" s="37">
        <f t="shared" si="94"/>
        <v>130</v>
      </c>
      <c r="T16" s="37">
        <f t="shared" si="94"/>
        <v>130</v>
      </c>
      <c r="U16" s="37">
        <f t="shared" si="94"/>
        <v>130</v>
      </c>
      <c r="V16" s="37">
        <f t="shared" si="94"/>
        <v>130</v>
      </c>
      <c r="W16" s="37">
        <f t="shared" si="94"/>
        <v>130</v>
      </c>
      <c r="X16" s="37">
        <f t="shared" si="94"/>
        <v>130</v>
      </c>
      <c r="Y16" s="37">
        <f t="shared" si="94"/>
        <v>130</v>
      </c>
      <c r="Z16" s="37">
        <f t="shared" si="94"/>
        <v>130</v>
      </c>
      <c r="AA16" s="37">
        <f t="shared" si="94"/>
        <v>130</v>
      </c>
      <c r="AB16" s="37">
        <f t="shared" si="94"/>
        <v>130</v>
      </c>
      <c r="AC16" s="37">
        <f t="shared" si="94"/>
        <v>130</v>
      </c>
      <c r="AD16" s="37">
        <f t="shared" si="94"/>
        <v>130</v>
      </c>
      <c r="AE16" s="37">
        <f t="shared" si="94"/>
        <v>130</v>
      </c>
      <c r="AF16" s="37">
        <f t="shared" si="94"/>
        <v>130</v>
      </c>
      <c r="AG16" s="37">
        <f t="shared" si="94"/>
        <v>130</v>
      </c>
      <c r="AH16" s="37">
        <f t="shared" si="94"/>
        <v>130</v>
      </c>
      <c r="AI16" s="37">
        <f t="shared" si="94"/>
        <v>130</v>
      </c>
      <c r="AJ16" s="37">
        <f t="shared" ref="AJ16:AJ17" si="95">IF($C16=AJ$11,$D16,AI16)</f>
        <v>130</v>
      </c>
      <c r="AK16" s="37">
        <f t="shared" ref="AK16:AK17" si="96">IF($C16=AK$11,$D16,AJ16)</f>
        <v>130</v>
      </c>
      <c r="AL16" s="37">
        <f t="shared" ref="AL16:AL17" si="97">IF($C16=AL$11,$D16,AK16)</f>
        <v>130</v>
      </c>
      <c r="AM16" s="37">
        <f t="shared" ref="AM16:AM17" si="98">IF($C16=AM$11,$D16,AL16)</f>
        <v>130</v>
      </c>
      <c r="AN16" s="37">
        <f t="shared" ref="AN16:AN17" si="99">IF($C16=AN$11,$D16,AM16)</f>
        <v>130</v>
      </c>
      <c r="AO16" s="37">
        <f t="shared" ref="AO16:AO17" si="100">IF($C16=AO$11,$D16,AN16)</f>
        <v>130</v>
      </c>
      <c r="AP16" s="37">
        <f t="shared" ref="AP16:AP17" si="101">IF($C16=AP$11,$D16,AO16)</f>
        <v>130</v>
      </c>
      <c r="AQ16" s="37">
        <f t="shared" ref="AQ16:AQ17" si="102">IF($C16=AQ$11,$D16,AP16)</f>
        <v>130</v>
      </c>
      <c r="AR16" s="37">
        <f t="shared" ref="AR16:AR17" si="103">IF($C16=AR$11,$D16,AQ16)</f>
        <v>130</v>
      </c>
      <c r="AS16" s="37">
        <f t="shared" ref="AS16:AS17" si="104">IF($C16=AS$11,$D16,AR16)</f>
        <v>130</v>
      </c>
      <c r="AT16" s="27">
        <f>SUM(E16:AI16)</f>
        <v>3380</v>
      </c>
    </row>
    <row r="17" spans="1:46">
      <c r="A17" s="7" t="s">
        <v>20</v>
      </c>
      <c r="B17" s="10">
        <v>70</v>
      </c>
      <c r="C17" s="13">
        <v>65</v>
      </c>
      <c r="D17" s="20">
        <f>IF($C17&lt;65,$B17*(1-繰上利率*12*(65-$C17)),IF($C17&gt;65,$B17*(1+繰下利率*12*($C17-65)),$B17))</f>
        <v>70</v>
      </c>
      <c r="E17" s="56" t="str">
        <f>IF($C17=E$11,$D17,"")</f>
        <v/>
      </c>
      <c r="F17" s="56" t="str">
        <f>IF($C17=F$11,$D17,E17)</f>
        <v/>
      </c>
      <c r="G17" s="56" t="str">
        <f t="shared" si="94"/>
        <v/>
      </c>
      <c r="H17" s="56" t="str">
        <f t="shared" si="94"/>
        <v/>
      </c>
      <c r="I17" s="56" t="str">
        <f t="shared" si="94"/>
        <v/>
      </c>
      <c r="J17" s="56">
        <f t="shared" si="94"/>
        <v>70</v>
      </c>
      <c r="K17" s="56">
        <f t="shared" si="94"/>
        <v>70</v>
      </c>
      <c r="L17" s="56">
        <f t="shared" si="94"/>
        <v>70</v>
      </c>
      <c r="M17" s="56">
        <f t="shared" si="94"/>
        <v>70</v>
      </c>
      <c r="N17" s="56">
        <f t="shared" si="94"/>
        <v>70</v>
      </c>
      <c r="O17" s="56">
        <f t="shared" si="94"/>
        <v>70</v>
      </c>
      <c r="P17" s="56">
        <f t="shared" si="94"/>
        <v>70</v>
      </c>
      <c r="Q17" s="56">
        <f t="shared" si="94"/>
        <v>70</v>
      </c>
      <c r="R17" s="56">
        <f t="shared" si="94"/>
        <v>70</v>
      </c>
      <c r="S17" s="56">
        <f t="shared" si="94"/>
        <v>70</v>
      </c>
      <c r="T17" s="56">
        <f t="shared" si="94"/>
        <v>70</v>
      </c>
      <c r="U17" s="56">
        <f t="shared" si="94"/>
        <v>70</v>
      </c>
      <c r="V17" s="56">
        <f t="shared" si="94"/>
        <v>70</v>
      </c>
      <c r="W17" s="56">
        <f t="shared" si="94"/>
        <v>70</v>
      </c>
      <c r="X17" s="56">
        <f t="shared" si="94"/>
        <v>70</v>
      </c>
      <c r="Y17" s="56">
        <f t="shared" si="94"/>
        <v>70</v>
      </c>
      <c r="Z17" s="56">
        <f t="shared" si="94"/>
        <v>70</v>
      </c>
      <c r="AA17" s="56">
        <f t="shared" si="94"/>
        <v>70</v>
      </c>
      <c r="AB17" s="56">
        <f t="shared" si="94"/>
        <v>70</v>
      </c>
      <c r="AC17" s="56">
        <f t="shared" si="94"/>
        <v>70</v>
      </c>
      <c r="AD17" s="56">
        <f t="shared" si="94"/>
        <v>70</v>
      </c>
      <c r="AE17" s="56">
        <f t="shared" si="94"/>
        <v>70</v>
      </c>
      <c r="AF17" s="56">
        <f t="shared" si="94"/>
        <v>70</v>
      </c>
      <c r="AG17" s="56">
        <f t="shared" si="94"/>
        <v>70</v>
      </c>
      <c r="AH17" s="56">
        <f t="shared" si="94"/>
        <v>70</v>
      </c>
      <c r="AI17" s="56">
        <f t="shared" si="94"/>
        <v>70</v>
      </c>
      <c r="AJ17" s="56">
        <f t="shared" si="95"/>
        <v>70</v>
      </c>
      <c r="AK17" s="56">
        <f t="shared" si="96"/>
        <v>70</v>
      </c>
      <c r="AL17" s="56">
        <f t="shared" si="97"/>
        <v>70</v>
      </c>
      <c r="AM17" s="56">
        <f t="shared" si="98"/>
        <v>70</v>
      </c>
      <c r="AN17" s="56">
        <f t="shared" si="99"/>
        <v>70</v>
      </c>
      <c r="AO17" s="56">
        <f t="shared" si="100"/>
        <v>70</v>
      </c>
      <c r="AP17" s="56">
        <f t="shared" si="101"/>
        <v>70</v>
      </c>
      <c r="AQ17" s="56">
        <f t="shared" si="102"/>
        <v>70</v>
      </c>
      <c r="AR17" s="56">
        <f t="shared" si="103"/>
        <v>70</v>
      </c>
      <c r="AS17" s="56">
        <f t="shared" si="104"/>
        <v>70</v>
      </c>
      <c r="AT17" s="28">
        <f>SUM(E17:AI17)</f>
        <v>1820</v>
      </c>
    </row>
    <row r="18" spans="1:46">
      <c r="E18" s="57">
        <f>SUM(E12:E17)</f>
        <v>0</v>
      </c>
      <c r="F18" s="57" t="str">
        <f>IF(SUM(E12:E17)=SUM(F12:F17),"→",SUM(F12:F17))</f>
        <v>→</v>
      </c>
      <c r="G18" s="57" t="str">
        <f t="shared" ref="G18:AS18" si="105">IF(SUM(F12:F17)=SUM(G12:G17),"→",SUM(G12:G17))</f>
        <v>→</v>
      </c>
      <c r="H18" s="57" t="str">
        <f t="shared" si="105"/>
        <v>→</v>
      </c>
      <c r="I18" s="57" t="str">
        <f t="shared" si="105"/>
        <v>→</v>
      </c>
      <c r="J18" s="57">
        <f t="shared" si="105"/>
        <v>200</v>
      </c>
      <c r="K18" s="57" t="str">
        <f t="shared" si="105"/>
        <v>→</v>
      </c>
      <c r="L18" s="57" t="str">
        <f t="shared" si="105"/>
        <v>→</v>
      </c>
      <c r="M18" s="57" t="str">
        <f t="shared" si="105"/>
        <v>→</v>
      </c>
      <c r="N18" s="57" t="str">
        <f t="shared" si="105"/>
        <v>→</v>
      </c>
      <c r="O18" s="57" t="str">
        <f t="shared" si="105"/>
        <v>→</v>
      </c>
      <c r="P18" s="57" t="str">
        <f t="shared" si="105"/>
        <v>→</v>
      </c>
      <c r="Q18" s="57" t="str">
        <f t="shared" si="105"/>
        <v>→</v>
      </c>
      <c r="R18" s="57" t="str">
        <f t="shared" si="105"/>
        <v>→</v>
      </c>
      <c r="S18" s="57" t="str">
        <f t="shared" si="105"/>
        <v>→</v>
      </c>
      <c r="T18" s="57" t="str">
        <f t="shared" si="105"/>
        <v>→</v>
      </c>
      <c r="U18" s="57" t="str">
        <f t="shared" si="105"/>
        <v>→</v>
      </c>
      <c r="V18" s="57" t="str">
        <f t="shared" si="105"/>
        <v>→</v>
      </c>
      <c r="W18" s="57" t="str">
        <f t="shared" si="105"/>
        <v>→</v>
      </c>
      <c r="X18" s="57" t="str">
        <f t="shared" si="105"/>
        <v>→</v>
      </c>
      <c r="Y18" s="57" t="str">
        <f t="shared" si="105"/>
        <v>→</v>
      </c>
      <c r="Z18" s="57" t="str">
        <f t="shared" si="105"/>
        <v>→</v>
      </c>
      <c r="AA18" s="57" t="str">
        <f t="shared" si="105"/>
        <v>→</v>
      </c>
      <c r="AB18" s="57" t="str">
        <f t="shared" si="105"/>
        <v>→</v>
      </c>
      <c r="AC18" s="57" t="str">
        <f t="shared" si="105"/>
        <v>→</v>
      </c>
      <c r="AD18" s="57" t="str">
        <f t="shared" si="105"/>
        <v>→</v>
      </c>
      <c r="AE18" s="57" t="str">
        <f t="shared" si="105"/>
        <v>→</v>
      </c>
      <c r="AF18" s="57" t="str">
        <f t="shared" si="105"/>
        <v>→</v>
      </c>
      <c r="AG18" s="57" t="str">
        <f t="shared" si="105"/>
        <v>→</v>
      </c>
      <c r="AH18" s="57" t="str">
        <f t="shared" si="105"/>
        <v>→</v>
      </c>
      <c r="AI18" s="57" t="str">
        <f t="shared" si="105"/>
        <v>→</v>
      </c>
      <c r="AJ18" s="57" t="str">
        <f t="shared" si="105"/>
        <v>→</v>
      </c>
      <c r="AK18" s="57" t="str">
        <f t="shared" si="105"/>
        <v>→</v>
      </c>
      <c r="AL18" s="57" t="str">
        <f t="shared" si="105"/>
        <v>→</v>
      </c>
      <c r="AM18" s="57" t="str">
        <f t="shared" si="105"/>
        <v>→</v>
      </c>
      <c r="AN18" s="57" t="str">
        <f t="shared" si="105"/>
        <v>→</v>
      </c>
      <c r="AO18" s="57" t="str">
        <f t="shared" si="105"/>
        <v>→</v>
      </c>
      <c r="AP18" s="57" t="str">
        <f t="shared" si="105"/>
        <v>→</v>
      </c>
      <c r="AQ18" s="57" t="str">
        <f t="shared" si="105"/>
        <v>→</v>
      </c>
      <c r="AR18" s="57" t="str">
        <f t="shared" si="105"/>
        <v>→</v>
      </c>
      <c r="AS18" s="57" t="str">
        <f t="shared" si="105"/>
        <v>→</v>
      </c>
      <c r="AT18" s="25">
        <f>SUM(AT12:AT17)</f>
        <v>5200</v>
      </c>
    </row>
    <row r="19" spans="1:46" ht="3.95" customHeight="1">
      <c r="J19" s="15"/>
      <c r="K19" s="15"/>
      <c r="L19" s="15"/>
      <c r="M19" s="15"/>
      <c r="P19" s="15"/>
      <c r="Q19" s="15"/>
      <c r="R19" s="15"/>
      <c r="S19" s="15"/>
      <c r="T19" s="15"/>
      <c r="U19" s="15"/>
      <c r="AA19" s="15"/>
      <c r="AB19" s="15"/>
      <c r="AC19" s="15"/>
      <c r="AD19" s="15"/>
      <c r="AE19" s="15"/>
      <c r="AF19" s="15"/>
      <c r="AG19" s="15"/>
      <c r="AH19" s="15"/>
      <c r="AI19" s="15"/>
      <c r="AK19" s="15"/>
      <c r="AL19" s="15"/>
      <c r="AM19" s="15"/>
      <c r="AN19" s="15"/>
      <c r="AO19" s="15"/>
      <c r="AP19" s="15"/>
      <c r="AQ19" s="15"/>
      <c r="AR19" s="15"/>
      <c r="AS19" s="15"/>
      <c r="AT19" s="17"/>
    </row>
    <row r="20" spans="1:46">
      <c r="A20" t="s">
        <v>23</v>
      </c>
      <c r="C20" s="2"/>
      <c r="D20" s="2" t="s">
        <v>13</v>
      </c>
      <c r="E20" s="31">
        <v>60</v>
      </c>
      <c r="F20" s="24">
        <f>E20+1</f>
        <v>61</v>
      </c>
      <c r="G20" s="24">
        <f t="shared" ref="G20" si="106">F20+1</f>
        <v>62</v>
      </c>
      <c r="H20" s="24">
        <f t="shared" ref="H20" si="107">G20+1</f>
        <v>63</v>
      </c>
      <c r="I20" s="24">
        <f t="shared" ref="I20" si="108">H20+1</f>
        <v>64</v>
      </c>
      <c r="J20" s="24">
        <f t="shared" ref="J20" si="109">I20+1</f>
        <v>65</v>
      </c>
      <c r="K20" s="24">
        <f t="shared" ref="K20" si="110">J20+1</f>
        <v>66</v>
      </c>
      <c r="L20" s="24">
        <f t="shared" ref="L20" si="111">K20+1</f>
        <v>67</v>
      </c>
      <c r="M20" s="24">
        <f t="shared" ref="M20" si="112">L20+1</f>
        <v>68</v>
      </c>
      <c r="N20" s="24">
        <f t="shared" ref="N20" si="113">M20+1</f>
        <v>69</v>
      </c>
      <c r="O20" s="24">
        <f t="shared" ref="O20" si="114">N20+1</f>
        <v>70</v>
      </c>
      <c r="P20" s="24">
        <f t="shared" ref="P20" si="115">O20+1</f>
        <v>71</v>
      </c>
      <c r="Q20" s="24">
        <f t="shared" ref="Q20" si="116">P20+1</f>
        <v>72</v>
      </c>
      <c r="R20" s="24">
        <f t="shared" ref="R20" si="117">Q20+1</f>
        <v>73</v>
      </c>
      <c r="S20" s="24">
        <f t="shared" ref="S20" si="118">R20+1</f>
        <v>74</v>
      </c>
      <c r="T20" s="24">
        <f t="shared" ref="T20" si="119">S20+1</f>
        <v>75</v>
      </c>
      <c r="U20" s="24">
        <f t="shared" ref="U20" si="120">T20+1</f>
        <v>76</v>
      </c>
      <c r="V20" s="24">
        <f t="shared" ref="V20" si="121">U20+1</f>
        <v>77</v>
      </c>
      <c r="W20" s="24">
        <f t="shared" ref="W20" si="122">V20+1</f>
        <v>78</v>
      </c>
      <c r="X20" s="24">
        <f t="shared" ref="X20" si="123">W20+1</f>
        <v>79</v>
      </c>
      <c r="Y20" s="24">
        <f t="shared" ref="Y20" si="124">X20+1</f>
        <v>80</v>
      </c>
      <c r="Z20" s="24">
        <f t="shared" ref="Z20" si="125">Y20+1</f>
        <v>81</v>
      </c>
      <c r="AA20" s="24">
        <f t="shared" ref="AA20" si="126">Z20+1</f>
        <v>82</v>
      </c>
      <c r="AB20" s="24">
        <f t="shared" ref="AB20" si="127">AA20+1</f>
        <v>83</v>
      </c>
      <c r="AC20" s="24">
        <f t="shared" ref="AC20" si="128">AB20+1</f>
        <v>84</v>
      </c>
      <c r="AD20" s="24">
        <f t="shared" ref="AD20" si="129">AC20+1</f>
        <v>85</v>
      </c>
      <c r="AE20" s="24">
        <f t="shared" ref="AE20" si="130">AD20+1</f>
        <v>86</v>
      </c>
      <c r="AF20" s="24">
        <f t="shared" ref="AF20" si="131">AE20+1</f>
        <v>87</v>
      </c>
      <c r="AG20" s="24">
        <f t="shared" ref="AG20" si="132">AF20+1</f>
        <v>88</v>
      </c>
      <c r="AH20" s="24">
        <f t="shared" ref="AH20" si="133">AG20+1</f>
        <v>89</v>
      </c>
      <c r="AI20" s="24">
        <f t="shared" ref="AI20" si="134">AH20+1</f>
        <v>90</v>
      </c>
      <c r="AJ20" s="24">
        <f t="shared" ref="AJ20" si="135">AI20+1</f>
        <v>91</v>
      </c>
      <c r="AK20" s="24">
        <f t="shared" ref="AK20" si="136">AJ20+1</f>
        <v>92</v>
      </c>
      <c r="AL20" s="24">
        <f t="shared" ref="AL20" si="137">AK20+1</f>
        <v>93</v>
      </c>
      <c r="AM20" s="24">
        <f t="shared" ref="AM20" si="138">AL20+1</f>
        <v>94</v>
      </c>
      <c r="AN20" s="24">
        <f t="shared" ref="AN20" si="139">AM20+1</f>
        <v>95</v>
      </c>
      <c r="AO20" s="24">
        <f t="shared" ref="AO20" si="140">AN20+1</f>
        <v>96</v>
      </c>
      <c r="AP20" s="24">
        <f t="shared" ref="AP20" si="141">AO20+1</f>
        <v>97</v>
      </c>
      <c r="AQ20" s="24">
        <f t="shared" ref="AQ20" si="142">AP20+1</f>
        <v>98</v>
      </c>
      <c r="AR20" s="24">
        <f t="shared" ref="AR20" si="143">AQ20+1</f>
        <v>99</v>
      </c>
      <c r="AS20" s="24">
        <f t="shared" ref="AS20" si="144">AR20+1</f>
        <v>100</v>
      </c>
      <c r="AT20" s="24" t="s">
        <v>12</v>
      </c>
    </row>
    <row r="21" spans="1:46">
      <c r="A21" s="5" t="s">
        <v>24</v>
      </c>
      <c r="B21" s="8"/>
      <c r="C21" s="8" t="s">
        <v>1</v>
      </c>
      <c r="D21" s="21" t="s">
        <v>8</v>
      </c>
      <c r="E21" s="37">
        <v>0</v>
      </c>
      <c r="F21" s="37">
        <f t="shared" ref="F21" si="145">E21</f>
        <v>0</v>
      </c>
      <c r="G21" s="37">
        <f t="shared" ref="G21" si="146">F21</f>
        <v>0</v>
      </c>
      <c r="H21" s="37">
        <f t="shared" ref="H21" si="147">G21</f>
        <v>0</v>
      </c>
      <c r="I21" s="37">
        <f t="shared" ref="I21" si="148">H21</f>
        <v>0</v>
      </c>
      <c r="J21" s="37">
        <f t="shared" ref="J21" si="149">I21</f>
        <v>0</v>
      </c>
      <c r="K21" s="37">
        <f t="shared" ref="K21" si="150">J21</f>
        <v>0</v>
      </c>
      <c r="L21" s="37">
        <f t="shared" ref="L21" si="151">K21</f>
        <v>0</v>
      </c>
      <c r="M21" s="37">
        <f t="shared" ref="M21" si="152">L21</f>
        <v>0</v>
      </c>
      <c r="N21" s="37">
        <f t="shared" ref="N21" si="153">M21</f>
        <v>0</v>
      </c>
      <c r="O21" s="37">
        <f t="shared" ref="O21" si="154">N21</f>
        <v>0</v>
      </c>
      <c r="P21" s="37">
        <f t="shared" ref="P21" si="155">O21</f>
        <v>0</v>
      </c>
      <c r="Q21" s="37">
        <f t="shared" ref="Q21" si="156">P21</f>
        <v>0</v>
      </c>
      <c r="R21" s="37">
        <f t="shared" ref="R21" si="157">Q21</f>
        <v>0</v>
      </c>
      <c r="S21" s="37">
        <f t="shared" ref="S21" si="158">R21</f>
        <v>0</v>
      </c>
      <c r="T21" s="37">
        <f t="shared" ref="T21" si="159">S21</f>
        <v>0</v>
      </c>
      <c r="U21" s="37">
        <f t="shared" ref="U21" si="160">T21</f>
        <v>0</v>
      </c>
      <c r="V21" s="37">
        <f t="shared" ref="V21" si="161">U21</f>
        <v>0</v>
      </c>
      <c r="W21" s="37">
        <f t="shared" ref="W21" si="162">V21</f>
        <v>0</v>
      </c>
      <c r="X21" s="37">
        <f t="shared" ref="X21" si="163">W21</f>
        <v>0</v>
      </c>
      <c r="Y21" s="37">
        <f t="shared" ref="Y21" si="164">X21</f>
        <v>0</v>
      </c>
      <c r="Z21" s="37">
        <f t="shared" ref="Z21" si="165">Y21</f>
        <v>0</v>
      </c>
      <c r="AA21" s="37">
        <f t="shared" ref="AA21" si="166">Z21</f>
        <v>0</v>
      </c>
      <c r="AB21" s="37">
        <f t="shared" ref="AB21" si="167">AA21</f>
        <v>0</v>
      </c>
      <c r="AC21" s="37">
        <f t="shared" ref="AC21" si="168">AB21</f>
        <v>0</v>
      </c>
      <c r="AD21" s="37">
        <f t="shared" ref="AD21" si="169">AC21</f>
        <v>0</v>
      </c>
      <c r="AE21" s="37">
        <f t="shared" ref="AE21" si="170">AD21</f>
        <v>0</v>
      </c>
      <c r="AF21" s="37">
        <f t="shared" ref="AF21" si="171">AE21</f>
        <v>0</v>
      </c>
      <c r="AG21" s="37">
        <f t="shared" ref="AG21" si="172">AF21</f>
        <v>0</v>
      </c>
      <c r="AH21" s="37">
        <f t="shared" ref="AH21" si="173">AG21</f>
        <v>0</v>
      </c>
      <c r="AI21" s="37">
        <f t="shared" ref="AI21" si="174">AH21</f>
        <v>0</v>
      </c>
      <c r="AJ21" s="37">
        <f t="shared" ref="AJ21" si="175">AI21</f>
        <v>0</v>
      </c>
      <c r="AK21" s="37">
        <f t="shared" ref="AK21" si="176">AJ21</f>
        <v>0</v>
      </c>
      <c r="AL21" s="37">
        <f t="shared" ref="AL21" si="177">AK21</f>
        <v>0</v>
      </c>
      <c r="AM21" s="37">
        <f t="shared" ref="AM21" si="178">AL21</f>
        <v>0</v>
      </c>
      <c r="AN21" s="37">
        <f t="shared" ref="AN21" si="179">AM21</f>
        <v>0</v>
      </c>
      <c r="AO21" s="37">
        <f t="shared" ref="AO21" si="180">AN21</f>
        <v>0</v>
      </c>
      <c r="AP21" s="37">
        <f t="shared" ref="AP21" si="181">AO21</f>
        <v>0</v>
      </c>
      <c r="AQ21" s="37">
        <f t="shared" ref="AQ21" si="182">AP21</f>
        <v>0</v>
      </c>
      <c r="AR21" s="37">
        <f t="shared" ref="AR21" si="183">AQ21</f>
        <v>0</v>
      </c>
      <c r="AS21" s="37">
        <f t="shared" ref="AS21" si="184">AR21</f>
        <v>0</v>
      </c>
      <c r="AT21" s="26">
        <f t="shared" ref="AT21:AT23" si="185">SUM(E21:AI21)</f>
        <v>0</v>
      </c>
    </row>
    <row r="22" spans="1:46">
      <c r="A22" s="4" t="s">
        <v>5</v>
      </c>
      <c r="B22" s="14"/>
      <c r="C22" s="14">
        <v>60</v>
      </c>
      <c r="D22" s="22" t="s">
        <v>8</v>
      </c>
      <c r="E22" s="37">
        <f>IF(E$20&lt;$C22,"",IF(E$11=$C22,$B22))</f>
        <v>0</v>
      </c>
      <c r="F22" s="37">
        <f>IF(E22&lt;&gt;"",E22,IF(F$20&lt;$C22,"",IF(F$11=$C22,$B22)))</f>
        <v>0</v>
      </c>
      <c r="G22" s="37">
        <f t="shared" ref="G22:AS22" si="186">IF(F22&lt;&gt;"",F22,IF(G$20&lt;$C22,"",IF(G$11=$C22,$B22)))</f>
        <v>0</v>
      </c>
      <c r="H22" s="37">
        <f t="shared" si="186"/>
        <v>0</v>
      </c>
      <c r="I22" s="37">
        <f t="shared" si="186"/>
        <v>0</v>
      </c>
      <c r="J22" s="37">
        <f t="shared" si="186"/>
        <v>0</v>
      </c>
      <c r="K22" s="37">
        <f t="shared" si="186"/>
        <v>0</v>
      </c>
      <c r="L22" s="37">
        <f t="shared" si="186"/>
        <v>0</v>
      </c>
      <c r="M22" s="37">
        <f t="shared" si="186"/>
        <v>0</v>
      </c>
      <c r="N22" s="37">
        <f t="shared" si="186"/>
        <v>0</v>
      </c>
      <c r="O22" s="37">
        <f t="shared" si="186"/>
        <v>0</v>
      </c>
      <c r="P22" s="37">
        <f t="shared" si="186"/>
        <v>0</v>
      </c>
      <c r="Q22" s="37">
        <f t="shared" si="186"/>
        <v>0</v>
      </c>
      <c r="R22" s="37">
        <f t="shared" si="186"/>
        <v>0</v>
      </c>
      <c r="S22" s="37">
        <f t="shared" si="186"/>
        <v>0</v>
      </c>
      <c r="T22" s="37">
        <f t="shared" si="186"/>
        <v>0</v>
      </c>
      <c r="U22" s="37">
        <f t="shared" si="186"/>
        <v>0</v>
      </c>
      <c r="V22" s="37">
        <f t="shared" si="186"/>
        <v>0</v>
      </c>
      <c r="W22" s="37">
        <f t="shared" si="186"/>
        <v>0</v>
      </c>
      <c r="X22" s="37">
        <f t="shared" si="186"/>
        <v>0</v>
      </c>
      <c r="Y22" s="37">
        <f t="shared" si="186"/>
        <v>0</v>
      </c>
      <c r="Z22" s="37">
        <f t="shared" si="186"/>
        <v>0</v>
      </c>
      <c r="AA22" s="37">
        <f t="shared" si="186"/>
        <v>0</v>
      </c>
      <c r="AB22" s="37">
        <f t="shared" si="186"/>
        <v>0</v>
      </c>
      <c r="AC22" s="37">
        <f t="shared" si="186"/>
        <v>0</v>
      </c>
      <c r="AD22" s="37">
        <f t="shared" si="186"/>
        <v>0</v>
      </c>
      <c r="AE22" s="37">
        <f t="shared" si="186"/>
        <v>0</v>
      </c>
      <c r="AF22" s="37">
        <f t="shared" si="186"/>
        <v>0</v>
      </c>
      <c r="AG22" s="37">
        <f t="shared" si="186"/>
        <v>0</v>
      </c>
      <c r="AH22" s="37">
        <f t="shared" si="186"/>
        <v>0</v>
      </c>
      <c r="AI22" s="37">
        <f t="shared" si="186"/>
        <v>0</v>
      </c>
      <c r="AJ22" s="37">
        <f t="shared" si="186"/>
        <v>0</v>
      </c>
      <c r="AK22" s="37">
        <f t="shared" si="186"/>
        <v>0</v>
      </c>
      <c r="AL22" s="37">
        <f t="shared" si="186"/>
        <v>0</v>
      </c>
      <c r="AM22" s="37">
        <f t="shared" si="186"/>
        <v>0</v>
      </c>
      <c r="AN22" s="37">
        <f t="shared" si="186"/>
        <v>0</v>
      </c>
      <c r="AO22" s="37">
        <f t="shared" si="186"/>
        <v>0</v>
      </c>
      <c r="AP22" s="37">
        <f t="shared" si="186"/>
        <v>0</v>
      </c>
      <c r="AQ22" s="37">
        <f t="shared" si="186"/>
        <v>0</v>
      </c>
      <c r="AR22" s="37">
        <f t="shared" si="186"/>
        <v>0</v>
      </c>
      <c r="AS22" s="37">
        <f t="shared" si="186"/>
        <v>0</v>
      </c>
      <c r="AT22" s="27">
        <f t="shared" si="185"/>
        <v>0</v>
      </c>
    </row>
    <row r="23" spans="1:46">
      <c r="A23" s="4" t="s">
        <v>6</v>
      </c>
      <c r="B23" s="14"/>
      <c r="C23" s="14">
        <v>60</v>
      </c>
      <c r="D23" s="22" t="s">
        <v>8</v>
      </c>
      <c r="E23" s="37">
        <f>IF(E$20&lt;$C23,"",IF(E$11=$C23,$B23))</f>
        <v>0</v>
      </c>
      <c r="F23" s="37">
        <f>IF(E23&lt;&gt;"",E23,IF(F$20&lt;$C23,"",IF(F$11=$C23,$B23)))</f>
        <v>0</v>
      </c>
      <c r="G23" s="37">
        <f t="shared" ref="G23:AS23" si="187">IF(F23&lt;&gt;"",F23,IF(G$20&lt;$C23,"",IF(G$11=$C23,$B23)))</f>
        <v>0</v>
      </c>
      <c r="H23" s="37">
        <f t="shared" si="187"/>
        <v>0</v>
      </c>
      <c r="I23" s="37">
        <f t="shared" si="187"/>
        <v>0</v>
      </c>
      <c r="J23" s="37">
        <f t="shared" si="187"/>
        <v>0</v>
      </c>
      <c r="K23" s="37">
        <f t="shared" si="187"/>
        <v>0</v>
      </c>
      <c r="L23" s="37">
        <f t="shared" si="187"/>
        <v>0</v>
      </c>
      <c r="M23" s="37">
        <f t="shared" si="187"/>
        <v>0</v>
      </c>
      <c r="N23" s="37">
        <f t="shared" si="187"/>
        <v>0</v>
      </c>
      <c r="O23" s="37">
        <f t="shared" si="187"/>
        <v>0</v>
      </c>
      <c r="P23" s="37">
        <f t="shared" si="187"/>
        <v>0</v>
      </c>
      <c r="Q23" s="37">
        <f t="shared" si="187"/>
        <v>0</v>
      </c>
      <c r="R23" s="37">
        <f t="shared" si="187"/>
        <v>0</v>
      </c>
      <c r="S23" s="37">
        <f t="shared" si="187"/>
        <v>0</v>
      </c>
      <c r="T23" s="37">
        <f t="shared" si="187"/>
        <v>0</v>
      </c>
      <c r="U23" s="37">
        <f t="shared" si="187"/>
        <v>0</v>
      </c>
      <c r="V23" s="37">
        <f t="shared" si="187"/>
        <v>0</v>
      </c>
      <c r="W23" s="37">
        <f t="shared" si="187"/>
        <v>0</v>
      </c>
      <c r="X23" s="37">
        <f t="shared" si="187"/>
        <v>0</v>
      </c>
      <c r="Y23" s="37">
        <f t="shared" si="187"/>
        <v>0</v>
      </c>
      <c r="Z23" s="37">
        <f t="shared" si="187"/>
        <v>0</v>
      </c>
      <c r="AA23" s="37">
        <f t="shared" si="187"/>
        <v>0</v>
      </c>
      <c r="AB23" s="37">
        <f t="shared" si="187"/>
        <v>0</v>
      </c>
      <c r="AC23" s="37">
        <f t="shared" si="187"/>
        <v>0</v>
      </c>
      <c r="AD23" s="37">
        <f t="shared" si="187"/>
        <v>0</v>
      </c>
      <c r="AE23" s="37">
        <f t="shared" si="187"/>
        <v>0</v>
      </c>
      <c r="AF23" s="37">
        <f t="shared" si="187"/>
        <v>0</v>
      </c>
      <c r="AG23" s="37">
        <f t="shared" si="187"/>
        <v>0</v>
      </c>
      <c r="AH23" s="37">
        <f t="shared" si="187"/>
        <v>0</v>
      </c>
      <c r="AI23" s="37">
        <f t="shared" si="187"/>
        <v>0</v>
      </c>
      <c r="AJ23" s="37">
        <f t="shared" si="187"/>
        <v>0</v>
      </c>
      <c r="AK23" s="37">
        <f t="shared" si="187"/>
        <v>0</v>
      </c>
      <c r="AL23" s="37">
        <f t="shared" si="187"/>
        <v>0</v>
      </c>
      <c r="AM23" s="37">
        <f t="shared" si="187"/>
        <v>0</v>
      </c>
      <c r="AN23" s="37">
        <f t="shared" si="187"/>
        <v>0</v>
      </c>
      <c r="AO23" s="37">
        <f t="shared" si="187"/>
        <v>0</v>
      </c>
      <c r="AP23" s="37">
        <f t="shared" si="187"/>
        <v>0</v>
      </c>
      <c r="AQ23" s="37">
        <f t="shared" si="187"/>
        <v>0</v>
      </c>
      <c r="AR23" s="37">
        <f t="shared" si="187"/>
        <v>0</v>
      </c>
      <c r="AS23" s="37">
        <f t="shared" si="187"/>
        <v>0</v>
      </c>
      <c r="AT23" s="27">
        <f t="shared" si="185"/>
        <v>0</v>
      </c>
    </row>
    <row r="24" spans="1:46">
      <c r="A24" s="4" t="s">
        <v>21</v>
      </c>
      <c r="B24" s="11"/>
      <c r="C24" s="6">
        <v>65</v>
      </c>
      <c r="D24" s="22" t="s">
        <v>8</v>
      </c>
      <c r="E24" s="70" t="str">
        <f>""</f>
        <v/>
      </c>
      <c r="F24" s="70" t="str">
        <f>""</f>
        <v/>
      </c>
      <c r="G24" s="70" t="str">
        <f>""</f>
        <v/>
      </c>
      <c r="H24" s="70" t="str">
        <f>""</f>
        <v/>
      </c>
      <c r="I24" s="70" t="str">
        <f>""</f>
        <v/>
      </c>
      <c r="J24" s="37">
        <f>B24</f>
        <v>0</v>
      </c>
      <c r="K24" s="37">
        <f>J24</f>
        <v>0</v>
      </c>
      <c r="L24" s="37">
        <f t="shared" ref="L24" si="188">K24</f>
        <v>0</v>
      </c>
      <c r="M24" s="37">
        <f t="shared" ref="M24" si="189">L24</f>
        <v>0</v>
      </c>
      <c r="N24" s="37">
        <f t="shared" ref="N24" si="190">M24</f>
        <v>0</v>
      </c>
      <c r="O24" s="37">
        <f t="shared" ref="O24" si="191">N24</f>
        <v>0</v>
      </c>
      <c r="P24" s="37">
        <f t="shared" ref="P24" si="192">O24</f>
        <v>0</v>
      </c>
      <c r="Q24" s="37">
        <f t="shared" ref="Q24" si="193">P24</f>
        <v>0</v>
      </c>
      <c r="R24" s="37">
        <f t="shared" ref="R24" si="194">Q24</f>
        <v>0</v>
      </c>
      <c r="S24" s="37">
        <f t="shared" ref="S24" si="195">R24</f>
        <v>0</v>
      </c>
      <c r="T24" s="37">
        <f t="shared" ref="T24" si="196">S24</f>
        <v>0</v>
      </c>
      <c r="U24" s="37">
        <f t="shared" ref="U24" si="197">T24</f>
        <v>0</v>
      </c>
      <c r="V24" s="37">
        <f t="shared" ref="V24" si="198">U24</f>
        <v>0</v>
      </c>
      <c r="W24" s="37">
        <f t="shared" ref="W24" si="199">V24</f>
        <v>0</v>
      </c>
      <c r="X24" s="37">
        <f t="shared" ref="X24" si="200">W24</f>
        <v>0</v>
      </c>
      <c r="Y24" s="37">
        <f t="shared" ref="Y24" si="201">X24</f>
        <v>0</v>
      </c>
      <c r="Z24" s="37">
        <f t="shared" ref="Z24" si="202">Y24</f>
        <v>0</v>
      </c>
      <c r="AA24" s="37">
        <f t="shared" ref="AA24" si="203">Z24</f>
        <v>0</v>
      </c>
      <c r="AB24" s="37">
        <f t="shared" ref="AB24" si="204">AA24</f>
        <v>0</v>
      </c>
      <c r="AC24" s="37">
        <f t="shared" ref="AC24" si="205">AB24</f>
        <v>0</v>
      </c>
      <c r="AD24" s="37">
        <f t="shared" ref="AD24" si="206">AC24</f>
        <v>0</v>
      </c>
      <c r="AE24" s="37">
        <f t="shared" ref="AE24" si="207">AD24</f>
        <v>0</v>
      </c>
      <c r="AF24" s="37">
        <f t="shared" ref="AF24" si="208">AE24</f>
        <v>0</v>
      </c>
      <c r="AG24" s="37">
        <f t="shared" ref="AG24" si="209">AF24</f>
        <v>0</v>
      </c>
      <c r="AH24" s="37">
        <f t="shared" ref="AH24" si="210">AG24</f>
        <v>0</v>
      </c>
      <c r="AI24" s="37">
        <f t="shared" ref="AI24" si="211">AH24</f>
        <v>0</v>
      </c>
      <c r="AJ24" s="37">
        <f t="shared" ref="AJ24" si="212">AI24</f>
        <v>0</v>
      </c>
      <c r="AK24" s="37">
        <f t="shared" ref="AK24" si="213">AJ24</f>
        <v>0</v>
      </c>
      <c r="AL24" s="37">
        <f t="shared" ref="AL24" si="214">AK24</f>
        <v>0</v>
      </c>
      <c r="AM24" s="37">
        <f t="shared" ref="AM24" si="215">AL24</f>
        <v>0</v>
      </c>
      <c r="AN24" s="37">
        <f t="shared" ref="AN24" si="216">AM24</f>
        <v>0</v>
      </c>
      <c r="AO24" s="37">
        <f t="shared" ref="AO24" si="217">AN24</f>
        <v>0</v>
      </c>
      <c r="AP24" s="37">
        <f t="shared" ref="AP24" si="218">AO24</f>
        <v>0</v>
      </c>
      <c r="AQ24" s="37">
        <f t="shared" ref="AQ24" si="219">AP24</f>
        <v>0</v>
      </c>
      <c r="AR24" s="37">
        <f t="shared" ref="AR24" si="220">AQ24</f>
        <v>0</v>
      </c>
      <c r="AS24" s="37">
        <f t="shared" ref="AS24" si="221">AR24</f>
        <v>0</v>
      </c>
      <c r="AT24" s="27">
        <f>SUM(E24:AI24)</f>
        <v>0</v>
      </c>
    </row>
    <row r="25" spans="1:46">
      <c r="A25" s="4" t="s">
        <v>19</v>
      </c>
      <c r="B25" s="9"/>
      <c r="C25" s="12">
        <v>65</v>
      </c>
      <c r="D25" s="19">
        <f>IF($C25&lt;65,$B25*(1-繰上利率*12*(65-$C25)),IF($C25&gt;65,$B25*(1+繰下利率*12*($C25-65)),$B25))</f>
        <v>0</v>
      </c>
      <c r="E25" s="37" t="str">
        <f>IF($C25=E$20,$D25,"")</f>
        <v/>
      </c>
      <c r="F25" s="37" t="str">
        <f>IF($C25=F$20,$D25,E25)</f>
        <v/>
      </c>
      <c r="G25" s="37" t="str">
        <f t="shared" ref="G25:AS25" si="222">IF($C25=G$20,$D25,F25)</f>
        <v/>
      </c>
      <c r="H25" s="37" t="str">
        <f t="shared" si="222"/>
        <v/>
      </c>
      <c r="I25" s="37" t="str">
        <f t="shared" si="222"/>
        <v/>
      </c>
      <c r="J25" s="37">
        <f t="shared" si="222"/>
        <v>0</v>
      </c>
      <c r="K25" s="37">
        <f t="shared" si="222"/>
        <v>0</v>
      </c>
      <c r="L25" s="37">
        <f t="shared" si="222"/>
        <v>0</v>
      </c>
      <c r="M25" s="37">
        <f t="shared" si="222"/>
        <v>0</v>
      </c>
      <c r="N25" s="37">
        <f t="shared" si="222"/>
        <v>0</v>
      </c>
      <c r="O25" s="37">
        <f t="shared" si="222"/>
        <v>0</v>
      </c>
      <c r="P25" s="37">
        <f t="shared" si="222"/>
        <v>0</v>
      </c>
      <c r="Q25" s="37">
        <f t="shared" si="222"/>
        <v>0</v>
      </c>
      <c r="R25" s="37">
        <f t="shared" si="222"/>
        <v>0</v>
      </c>
      <c r="S25" s="37">
        <f t="shared" si="222"/>
        <v>0</v>
      </c>
      <c r="T25" s="37">
        <f t="shared" si="222"/>
        <v>0</v>
      </c>
      <c r="U25" s="37">
        <f t="shared" si="222"/>
        <v>0</v>
      </c>
      <c r="V25" s="37">
        <f t="shared" si="222"/>
        <v>0</v>
      </c>
      <c r="W25" s="37">
        <f t="shared" si="222"/>
        <v>0</v>
      </c>
      <c r="X25" s="37">
        <f t="shared" si="222"/>
        <v>0</v>
      </c>
      <c r="Y25" s="37">
        <f t="shared" si="222"/>
        <v>0</v>
      </c>
      <c r="Z25" s="37">
        <f t="shared" si="222"/>
        <v>0</v>
      </c>
      <c r="AA25" s="37">
        <f t="shared" si="222"/>
        <v>0</v>
      </c>
      <c r="AB25" s="37">
        <f t="shared" si="222"/>
        <v>0</v>
      </c>
      <c r="AC25" s="37">
        <f t="shared" si="222"/>
        <v>0</v>
      </c>
      <c r="AD25" s="37">
        <f t="shared" si="222"/>
        <v>0</v>
      </c>
      <c r="AE25" s="37">
        <f t="shared" si="222"/>
        <v>0</v>
      </c>
      <c r="AF25" s="37">
        <f t="shared" si="222"/>
        <v>0</v>
      </c>
      <c r="AG25" s="37">
        <f t="shared" si="222"/>
        <v>0</v>
      </c>
      <c r="AH25" s="37">
        <f t="shared" si="222"/>
        <v>0</v>
      </c>
      <c r="AI25" s="37">
        <f t="shared" si="222"/>
        <v>0</v>
      </c>
      <c r="AJ25" s="37">
        <f t="shared" si="222"/>
        <v>0</v>
      </c>
      <c r="AK25" s="37">
        <f t="shared" si="222"/>
        <v>0</v>
      </c>
      <c r="AL25" s="37">
        <f t="shared" si="222"/>
        <v>0</v>
      </c>
      <c r="AM25" s="37">
        <f t="shared" si="222"/>
        <v>0</v>
      </c>
      <c r="AN25" s="37">
        <f t="shared" si="222"/>
        <v>0</v>
      </c>
      <c r="AO25" s="37">
        <f t="shared" si="222"/>
        <v>0</v>
      </c>
      <c r="AP25" s="37">
        <f t="shared" si="222"/>
        <v>0</v>
      </c>
      <c r="AQ25" s="37">
        <f t="shared" si="222"/>
        <v>0</v>
      </c>
      <c r="AR25" s="37">
        <f t="shared" si="222"/>
        <v>0</v>
      </c>
      <c r="AS25" s="37">
        <f t="shared" si="222"/>
        <v>0</v>
      </c>
      <c r="AT25" s="27">
        <f>SUM(E25:AI25)</f>
        <v>0</v>
      </c>
    </row>
    <row r="26" spans="1:46">
      <c r="A26" s="7" t="s">
        <v>20</v>
      </c>
      <c r="B26" s="10"/>
      <c r="C26" s="13">
        <v>65</v>
      </c>
      <c r="D26" s="20">
        <f>IF($C26&lt;65,$B26*(1-繰上利率*12*(65-$C26)),IF($C26&gt;65,$B26*(1+繰下利率*12*($C26-65)),$B26))</f>
        <v>0</v>
      </c>
      <c r="E26" s="56" t="str">
        <f>IF($C26=E$20,$D26,"")</f>
        <v/>
      </c>
      <c r="F26" s="56" t="str">
        <f>IF($C26=F$20,$D26,E26)</f>
        <v/>
      </c>
      <c r="G26" s="56" t="str">
        <f t="shared" ref="G26:AS26" si="223">IF($C26=G$20,$D26,F26)</f>
        <v/>
      </c>
      <c r="H26" s="56" t="str">
        <f t="shared" si="223"/>
        <v/>
      </c>
      <c r="I26" s="56" t="str">
        <f t="shared" si="223"/>
        <v/>
      </c>
      <c r="J26" s="56">
        <f t="shared" si="223"/>
        <v>0</v>
      </c>
      <c r="K26" s="56">
        <f t="shared" si="223"/>
        <v>0</v>
      </c>
      <c r="L26" s="56">
        <f t="shared" si="223"/>
        <v>0</v>
      </c>
      <c r="M26" s="56">
        <f t="shared" si="223"/>
        <v>0</v>
      </c>
      <c r="N26" s="56">
        <f t="shared" si="223"/>
        <v>0</v>
      </c>
      <c r="O26" s="56">
        <f t="shared" si="223"/>
        <v>0</v>
      </c>
      <c r="P26" s="56">
        <f t="shared" si="223"/>
        <v>0</v>
      </c>
      <c r="Q26" s="56">
        <f t="shared" si="223"/>
        <v>0</v>
      </c>
      <c r="R26" s="56">
        <f t="shared" si="223"/>
        <v>0</v>
      </c>
      <c r="S26" s="56">
        <f t="shared" si="223"/>
        <v>0</v>
      </c>
      <c r="T26" s="56">
        <f t="shared" si="223"/>
        <v>0</v>
      </c>
      <c r="U26" s="56">
        <f t="shared" si="223"/>
        <v>0</v>
      </c>
      <c r="V26" s="56">
        <f t="shared" si="223"/>
        <v>0</v>
      </c>
      <c r="W26" s="56">
        <f t="shared" si="223"/>
        <v>0</v>
      </c>
      <c r="X26" s="56">
        <f t="shared" si="223"/>
        <v>0</v>
      </c>
      <c r="Y26" s="56">
        <f t="shared" si="223"/>
        <v>0</v>
      </c>
      <c r="Z26" s="56">
        <f t="shared" si="223"/>
        <v>0</v>
      </c>
      <c r="AA26" s="56">
        <f t="shared" si="223"/>
        <v>0</v>
      </c>
      <c r="AB26" s="56">
        <f t="shared" si="223"/>
        <v>0</v>
      </c>
      <c r="AC26" s="56">
        <f t="shared" si="223"/>
        <v>0</v>
      </c>
      <c r="AD26" s="56">
        <f t="shared" si="223"/>
        <v>0</v>
      </c>
      <c r="AE26" s="56">
        <f t="shared" si="223"/>
        <v>0</v>
      </c>
      <c r="AF26" s="56">
        <f t="shared" si="223"/>
        <v>0</v>
      </c>
      <c r="AG26" s="56">
        <f t="shared" si="223"/>
        <v>0</v>
      </c>
      <c r="AH26" s="56">
        <f t="shared" si="223"/>
        <v>0</v>
      </c>
      <c r="AI26" s="56">
        <f t="shared" si="223"/>
        <v>0</v>
      </c>
      <c r="AJ26" s="56">
        <f t="shared" si="223"/>
        <v>0</v>
      </c>
      <c r="AK26" s="56">
        <f t="shared" si="223"/>
        <v>0</v>
      </c>
      <c r="AL26" s="56">
        <f t="shared" si="223"/>
        <v>0</v>
      </c>
      <c r="AM26" s="56">
        <f t="shared" si="223"/>
        <v>0</v>
      </c>
      <c r="AN26" s="56">
        <f t="shared" si="223"/>
        <v>0</v>
      </c>
      <c r="AO26" s="56">
        <f t="shared" si="223"/>
        <v>0</v>
      </c>
      <c r="AP26" s="56">
        <f t="shared" si="223"/>
        <v>0</v>
      </c>
      <c r="AQ26" s="56">
        <f t="shared" si="223"/>
        <v>0</v>
      </c>
      <c r="AR26" s="56">
        <f t="shared" si="223"/>
        <v>0</v>
      </c>
      <c r="AS26" s="56">
        <f t="shared" si="223"/>
        <v>0</v>
      </c>
      <c r="AT26" s="28">
        <f>SUM(E26:AI26)</f>
        <v>0</v>
      </c>
    </row>
    <row r="27" spans="1:46">
      <c r="B27" s="3" t="s">
        <v>14</v>
      </c>
      <c r="C27" s="3" t="s">
        <v>14</v>
      </c>
      <c r="D27" s="3" t="s">
        <v>14</v>
      </c>
      <c r="E27" s="57">
        <f>SUM(E21:E26)</f>
        <v>0</v>
      </c>
      <c r="F27" s="57" t="str">
        <f>IF(SUM(E21:E26)=SUM(F21:F26),"→",SUM(F21:F26))</f>
        <v>→</v>
      </c>
      <c r="G27" s="57" t="str">
        <f t="shared" ref="G27" si="224">IF(SUM(F21:F26)=SUM(G21:G26),"→",SUM(G21:G26))</f>
        <v>→</v>
      </c>
      <c r="H27" s="57" t="str">
        <f t="shared" ref="H27" si="225">IF(SUM(G21:G26)=SUM(H21:H26),"→",SUM(H21:H26))</f>
        <v>→</v>
      </c>
      <c r="I27" s="57" t="str">
        <f t="shared" ref="I27" si="226">IF(SUM(H21:H26)=SUM(I21:I26),"→",SUM(I21:I26))</f>
        <v>→</v>
      </c>
      <c r="J27" s="57" t="str">
        <f t="shared" ref="J27" si="227">IF(SUM(I21:I26)=SUM(J21:J26),"→",SUM(J21:J26))</f>
        <v>→</v>
      </c>
      <c r="K27" s="57" t="str">
        <f t="shared" ref="K27" si="228">IF(SUM(J21:J26)=SUM(K21:K26),"→",SUM(K21:K26))</f>
        <v>→</v>
      </c>
      <c r="L27" s="57" t="str">
        <f t="shared" ref="L27" si="229">IF(SUM(K21:K26)=SUM(L21:L26),"→",SUM(L21:L26))</f>
        <v>→</v>
      </c>
      <c r="M27" s="57" t="str">
        <f t="shared" ref="M27" si="230">IF(SUM(L21:L26)=SUM(M21:M26),"→",SUM(M21:M26))</f>
        <v>→</v>
      </c>
      <c r="N27" s="57" t="str">
        <f t="shared" ref="N27" si="231">IF(SUM(M21:M26)=SUM(N21:N26),"→",SUM(N21:N26))</f>
        <v>→</v>
      </c>
      <c r="O27" s="57" t="str">
        <f t="shared" ref="O27" si="232">IF(SUM(N21:N26)=SUM(O21:O26),"→",SUM(O21:O26))</f>
        <v>→</v>
      </c>
      <c r="P27" s="57" t="str">
        <f t="shared" ref="P27" si="233">IF(SUM(O21:O26)=SUM(P21:P26),"→",SUM(P21:P26))</f>
        <v>→</v>
      </c>
      <c r="Q27" s="57" t="str">
        <f t="shared" ref="Q27" si="234">IF(SUM(P21:P26)=SUM(Q21:Q26),"→",SUM(Q21:Q26))</f>
        <v>→</v>
      </c>
      <c r="R27" s="57" t="str">
        <f t="shared" ref="R27" si="235">IF(SUM(Q21:Q26)=SUM(R21:R26),"→",SUM(R21:R26))</f>
        <v>→</v>
      </c>
      <c r="S27" s="57" t="str">
        <f t="shared" ref="S27" si="236">IF(SUM(R21:R26)=SUM(S21:S26),"→",SUM(S21:S26))</f>
        <v>→</v>
      </c>
      <c r="T27" s="57" t="str">
        <f t="shared" ref="T27" si="237">IF(SUM(S21:S26)=SUM(T21:T26),"→",SUM(T21:T26))</f>
        <v>→</v>
      </c>
      <c r="U27" s="57" t="str">
        <f t="shared" ref="U27" si="238">IF(SUM(T21:T26)=SUM(U21:U26),"→",SUM(U21:U26))</f>
        <v>→</v>
      </c>
      <c r="V27" s="57" t="str">
        <f t="shared" ref="V27" si="239">IF(SUM(U21:U26)=SUM(V21:V26),"→",SUM(V21:V26))</f>
        <v>→</v>
      </c>
      <c r="W27" s="57" t="str">
        <f t="shared" ref="W27" si="240">IF(SUM(V21:V26)=SUM(W21:W26),"→",SUM(W21:W26))</f>
        <v>→</v>
      </c>
      <c r="X27" s="57" t="str">
        <f t="shared" ref="X27" si="241">IF(SUM(W21:W26)=SUM(X21:X26),"→",SUM(X21:X26))</f>
        <v>→</v>
      </c>
      <c r="Y27" s="57" t="str">
        <f t="shared" ref="Y27" si="242">IF(SUM(X21:X26)=SUM(Y21:Y26),"→",SUM(Y21:Y26))</f>
        <v>→</v>
      </c>
      <c r="Z27" s="57" t="str">
        <f t="shared" ref="Z27" si="243">IF(SUM(Y21:Y26)=SUM(Z21:Z26),"→",SUM(Z21:Z26))</f>
        <v>→</v>
      </c>
      <c r="AA27" s="57" t="str">
        <f t="shared" ref="AA27" si="244">IF(SUM(Z21:Z26)=SUM(AA21:AA26),"→",SUM(AA21:AA26))</f>
        <v>→</v>
      </c>
      <c r="AB27" s="57" t="str">
        <f t="shared" ref="AB27" si="245">IF(SUM(AA21:AA26)=SUM(AB21:AB26),"→",SUM(AB21:AB26))</f>
        <v>→</v>
      </c>
      <c r="AC27" s="57" t="str">
        <f t="shared" ref="AC27" si="246">IF(SUM(AB21:AB26)=SUM(AC21:AC26),"→",SUM(AC21:AC26))</f>
        <v>→</v>
      </c>
      <c r="AD27" s="57" t="str">
        <f t="shared" ref="AD27" si="247">IF(SUM(AC21:AC26)=SUM(AD21:AD26),"→",SUM(AD21:AD26))</f>
        <v>→</v>
      </c>
      <c r="AE27" s="57" t="str">
        <f t="shared" ref="AE27" si="248">IF(SUM(AD21:AD26)=SUM(AE21:AE26),"→",SUM(AE21:AE26))</f>
        <v>→</v>
      </c>
      <c r="AF27" s="57" t="str">
        <f t="shared" ref="AF27" si="249">IF(SUM(AE21:AE26)=SUM(AF21:AF26),"→",SUM(AF21:AF26))</f>
        <v>→</v>
      </c>
      <c r="AG27" s="57" t="str">
        <f t="shared" ref="AG27" si="250">IF(SUM(AF21:AF26)=SUM(AG21:AG26),"→",SUM(AG21:AG26))</f>
        <v>→</v>
      </c>
      <c r="AH27" s="57" t="str">
        <f t="shared" ref="AH27" si="251">IF(SUM(AG21:AG26)=SUM(AH21:AH26),"→",SUM(AH21:AH26))</f>
        <v>→</v>
      </c>
      <c r="AI27" s="57" t="str">
        <f t="shared" ref="AI27" si="252">IF(SUM(AH21:AH26)=SUM(AI21:AI26),"→",SUM(AI21:AI26))</f>
        <v>→</v>
      </c>
      <c r="AJ27" s="57" t="str">
        <f t="shared" ref="AJ27" si="253">IF(SUM(AI21:AI26)=SUM(AJ21:AJ26),"→",SUM(AJ21:AJ26))</f>
        <v>→</v>
      </c>
      <c r="AK27" s="57" t="str">
        <f t="shared" ref="AK27" si="254">IF(SUM(AJ21:AJ26)=SUM(AK21:AK26),"→",SUM(AK21:AK26))</f>
        <v>→</v>
      </c>
      <c r="AL27" s="57" t="str">
        <f t="shared" ref="AL27" si="255">IF(SUM(AK21:AK26)=SUM(AL21:AL26),"→",SUM(AL21:AL26))</f>
        <v>→</v>
      </c>
      <c r="AM27" s="57" t="str">
        <f t="shared" ref="AM27" si="256">IF(SUM(AL21:AL26)=SUM(AM21:AM26),"→",SUM(AM21:AM26))</f>
        <v>→</v>
      </c>
      <c r="AN27" s="57" t="str">
        <f t="shared" ref="AN27" si="257">IF(SUM(AM21:AM26)=SUM(AN21:AN26),"→",SUM(AN21:AN26))</f>
        <v>→</v>
      </c>
      <c r="AO27" s="57" t="str">
        <f t="shared" ref="AO27" si="258">IF(SUM(AN21:AN26)=SUM(AO21:AO26),"→",SUM(AO21:AO26))</f>
        <v>→</v>
      </c>
      <c r="AP27" s="57" t="str">
        <f t="shared" ref="AP27" si="259">IF(SUM(AO21:AO26)=SUM(AP21:AP26),"→",SUM(AP21:AP26))</f>
        <v>→</v>
      </c>
      <c r="AQ27" s="57" t="str">
        <f t="shared" ref="AQ27" si="260">IF(SUM(AP21:AP26)=SUM(AQ21:AQ26),"→",SUM(AQ21:AQ26))</f>
        <v>→</v>
      </c>
      <c r="AR27" s="57" t="str">
        <f t="shared" ref="AR27" si="261">IF(SUM(AQ21:AQ26)=SUM(AR21:AR26),"→",SUM(AR21:AR26))</f>
        <v>→</v>
      </c>
      <c r="AS27" s="57" t="str">
        <f t="shared" ref="AS27" si="262">IF(SUM(AR21:AR26)=SUM(AS21:AS26),"→",SUM(AS21:AS26))</f>
        <v>→</v>
      </c>
      <c r="AT27" s="25">
        <f>SUM(AT21:AT26)</f>
        <v>0</v>
      </c>
    </row>
    <row r="28" spans="1:46">
      <c r="B28" s="3" t="s">
        <v>14</v>
      </c>
      <c r="C28" s="3" t="s">
        <v>14</v>
      </c>
      <c r="D28" s="3" t="s">
        <v>14</v>
      </c>
      <c r="E28" s="18" t="s">
        <v>18</v>
      </c>
      <c r="F28" s="15"/>
      <c r="G28" s="15"/>
      <c r="H28" s="15"/>
    </row>
    <row r="29" spans="1:46">
      <c r="B29" s="3" t="s">
        <v>0</v>
      </c>
      <c r="C29" s="3" t="s">
        <v>0</v>
      </c>
      <c r="D29" s="18" t="s">
        <v>17</v>
      </c>
      <c r="E29" s="15"/>
      <c r="F29" s="15"/>
      <c r="G29" s="15"/>
      <c r="H29" s="15"/>
    </row>
    <row r="30" spans="1:46">
      <c r="B30" s="3" t="s">
        <v>0</v>
      </c>
      <c r="C30" s="1" t="s">
        <v>16</v>
      </c>
      <c r="G30" s="15"/>
      <c r="H30" s="15"/>
    </row>
    <row r="31" spans="1:46">
      <c r="B31" s="1" t="s">
        <v>15</v>
      </c>
      <c r="G31" s="15"/>
      <c r="H31" s="15"/>
    </row>
    <row r="32" spans="1:46">
      <c r="G32" s="15"/>
      <c r="H32" s="15"/>
    </row>
    <row r="33" spans="1:46" s="32" customFormat="1">
      <c r="A33" s="66" t="s">
        <v>34</v>
      </c>
      <c r="B33" s="67"/>
      <c r="C33" s="68"/>
      <c r="D33" s="69" t="s">
        <v>30</v>
      </c>
      <c r="E33" s="33">
        <f>E11</f>
        <v>60</v>
      </c>
      <c r="F33" s="33">
        <f>E33+1</f>
        <v>61</v>
      </c>
      <c r="G33" s="33">
        <f t="shared" ref="G33" si="263">F33+1</f>
        <v>62</v>
      </c>
      <c r="H33" s="33">
        <f t="shared" ref="H33" si="264">G33+1</f>
        <v>63</v>
      </c>
      <c r="I33" s="33">
        <f t="shared" ref="I33" si="265">H33+1</f>
        <v>64</v>
      </c>
      <c r="J33" s="33">
        <f t="shared" ref="J33" si="266">I33+1</f>
        <v>65</v>
      </c>
      <c r="K33" s="33">
        <f t="shared" ref="K33" si="267">J33+1</f>
        <v>66</v>
      </c>
      <c r="L33" s="33">
        <f t="shared" ref="L33" si="268">K33+1</f>
        <v>67</v>
      </c>
      <c r="M33" s="33">
        <f t="shared" ref="M33" si="269">L33+1</f>
        <v>68</v>
      </c>
      <c r="N33" s="33">
        <f t="shared" ref="N33" si="270">M33+1</f>
        <v>69</v>
      </c>
      <c r="O33" s="33">
        <f t="shared" ref="O33" si="271">N33+1</f>
        <v>70</v>
      </c>
      <c r="P33" s="33">
        <f t="shared" ref="P33" si="272">O33+1</f>
        <v>71</v>
      </c>
      <c r="Q33" s="33">
        <f t="shared" ref="Q33" si="273">P33+1</f>
        <v>72</v>
      </c>
      <c r="R33" s="33">
        <f t="shared" ref="R33" si="274">Q33+1</f>
        <v>73</v>
      </c>
      <c r="S33" s="33">
        <f t="shared" ref="S33" si="275">R33+1</f>
        <v>74</v>
      </c>
      <c r="T33" s="33">
        <f t="shared" ref="T33" si="276">S33+1</f>
        <v>75</v>
      </c>
      <c r="U33" s="33">
        <f t="shared" ref="U33" si="277">T33+1</f>
        <v>76</v>
      </c>
      <c r="V33" s="33">
        <f t="shared" ref="V33" si="278">U33+1</f>
        <v>77</v>
      </c>
      <c r="W33" s="33">
        <f t="shared" ref="W33" si="279">V33+1</f>
        <v>78</v>
      </c>
      <c r="X33" s="33">
        <f t="shared" ref="X33" si="280">W33+1</f>
        <v>79</v>
      </c>
      <c r="Y33" s="33">
        <f t="shared" ref="Y33" si="281">X33+1</f>
        <v>80</v>
      </c>
      <c r="Z33" s="33">
        <f t="shared" ref="Z33" si="282">Y33+1</f>
        <v>81</v>
      </c>
      <c r="AA33" s="33">
        <f t="shared" ref="AA33" si="283">Z33+1</f>
        <v>82</v>
      </c>
      <c r="AB33" s="33">
        <f t="shared" ref="AB33" si="284">AA33+1</f>
        <v>83</v>
      </c>
      <c r="AC33" s="33">
        <f t="shared" ref="AC33" si="285">AB33+1</f>
        <v>84</v>
      </c>
      <c r="AD33" s="33">
        <f t="shared" ref="AD33" si="286">AC33+1</f>
        <v>85</v>
      </c>
      <c r="AE33" s="33">
        <f t="shared" ref="AE33" si="287">AD33+1</f>
        <v>86</v>
      </c>
      <c r="AF33" s="33">
        <f t="shared" ref="AF33" si="288">AE33+1</f>
        <v>87</v>
      </c>
      <c r="AG33" s="33">
        <f t="shared" ref="AG33" si="289">AF33+1</f>
        <v>88</v>
      </c>
      <c r="AH33" s="33">
        <f t="shared" ref="AH33" si="290">AG33+1</f>
        <v>89</v>
      </c>
      <c r="AI33" s="33">
        <f t="shared" ref="AI33" si="291">AH33+1</f>
        <v>90</v>
      </c>
      <c r="AJ33" s="33">
        <f t="shared" ref="AJ33" si="292">AI33+1</f>
        <v>91</v>
      </c>
      <c r="AK33" s="33">
        <f t="shared" ref="AK33" si="293">AJ33+1</f>
        <v>92</v>
      </c>
      <c r="AL33" s="33">
        <f t="shared" ref="AL33" si="294">AK33+1</f>
        <v>93</v>
      </c>
      <c r="AM33" s="33">
        <f t="shared" ref="AM33" si="295">AL33+1</f>
        <v>94</v>
      </c>
      <c r="AN33" s="33">
        <f t="shared" ref="AN33" si="296">AM33+1</f>
        <v>95</v>
      </c>
      <c r="AO33" s="33">
        <f t="shared" ref="AO33" si="297">AN33+1</f>
        <v>96</v>
      </c>
      <c r="AP33" s="33">
        <f t="shared" ref="AP33" si="298">AO33+1</f>
        <v>97</v>
      </c>
      <c r="AQ33" s="33">
        <f t="shared" ref="AQ33" si="299">AP33+1</f>
        <v>98</v>
      </c>
      <c r="AR33" s="33">
        <f t="shared" ref="AR33" si="300">AQ33+1</f>
        <v>99</v>
      </c>
      <c r="AS33" s="33">
        <f t="shared" ref="AS33" si="301">AR33+1</f>
        <v>100</v>
      </c>
      <c r="AT33" s="24" t="s">
        <v>12</v>
      </c>
    </row>
    <row r="34" spans="1:46" s="32" customFormat="1">
      <c r="A34" s="34" t="s">
        <v>24</v>
      </c>
      <c r="B34" s="35"/>
      <c r="C34" s="35"/>
      <c r="D34" s="36"/>
      <c r="E34" s="37">
        <f t="shared" ref="E34:AS34" si="302">IF($B$9="〇",IF(E12="",0,E12)+IF(E21="",0,E21),E12)</f>
        <v>0</v>
      </c>
      <c r="F34" s="37">
        <f t="shared" si="302"/>
        <v>0</v>
      </c>
      <c r="G34" s="37">
        <f t="shared" si="302"/>
        <v>0</v>
      </c>
      <c r="H34" s="37">
        <f t="shared" si="302"/>
        <v>0</v>
      </c>
      <c r="I34" s="37">
        <f t="shared" si="302"/>
        <v>0</v>
      </c>
      <c r="J34" s="37">
        <f t="shared" si="302"/>
        <v>0</v>
      </c>
      <c r="K34" s="37">
        <f t="shared" si="302"/>
        <v>0</v>
      </c>
      <c r="L34" s="37">
        <f t="shared" si="302"/>
        <v>0</v>
      </c>
      <c r="M34" s="37">
        <f t="shared" si="302"/>
        <v>0</v>
      </c>
      <c r="N34" s="37">
        <f t="shared" si="302"/>
        <v>0</v>
      </c>
      <c r="O34" s="37">
        <f t="shared" si="302"/>
        <v>0</v>
      </c>
      <c r="P34" s="37">
        <f t="shared" si="302"/>
        <v>0</v>
      </c>
      <c r="Q34" s="37">
        <f t="shared" si="302"/>
        <v>0</v>
      </c>
      <c r="R34" s="37">
        <f t="shared" si="302"/>
        <v>0</v>
      </c>
      <c r="S34" s="37">
        <f t="shared" si="302"/>
        <v>0</v>
      </c>
      <c r="T34" s="37">
        <f t="shared" si="302"/>
        <v>0</v>
      </c>
      <c r="U34" s="37">
        <f t="shared" si="302"/>
        <v>0</v>
      </c>
      <c r="V34" s="37">
        <f t="shared" si="302"/>
        <v>0</v>
      </c>
      <c r="W34" s="37">
        <f t="shared" si="302"/>
        <v>0</v>
      </c>
      <c r="X34" s="37">
        <f t="shared" si="302"/>
        <v>0</v>
      </c>
      <c r="Y34" s="37">
        <f t="shared" si="302"/>
        <v>0</v>
      </c>
      <c r="Z34" s="37">
        <f t="shared" si="302"/>
        <v>0</v>
      </c>
      <c r="AA34" s="37">
        <f t="shared" si="302"/>
        <v>0</v>
      </c>
      <c r="AB34" s="37">
        <f t="shared" si="302"/>
        <v>0</v>
      </c>
      <c r="AC34" s="37">
        <f t="shared" si="302"/>
        <v>0</v>
      </c>
      <c r="AD34" s="37">
        <f t="shared" si="302"/>
        <v>0</v>
      </c>
      <c r="AE34" s="37">
        <f t="shared" si="302"/>
        <v>0</v>
      </c>
      <c r="AF34" s="37">
        <f t="shared" si="302"/>
        <v>0</v>
      </c>
      <c r="AG34" s="37">
        <f t="shared" si="302"/>
        <v>0</v>
      </c>
      <c r="AH34" s="37">
        <f t="shared" si="302"/>
        <v>0</v>
      </c>
      <c r="AI34" s="37">
        <f t="shared" si="302"/>
        <v>0</v>
      </c>
      <c r="AJ34" s="37">
        <f t="shared" si="302"/>
        <v>0</v>
      </c>
      <c r="AK34" s="37">
        <f t="shared" si="302"/>
        <v>0</v>
      </c>
      <c r="AL34" s="37">
        <f t="shared" si="302"/>
        <v>0</v>
      </c>
      <c r="AM34" s="37">
        <f t="shared" si="302"/>
        <v>0</v>
      </c>
      <c r="AN34" s="37">
        <f t="shared" si="302"/>
        <v>0</v>
      </c>
      <c r="AO34" s="37">
        <f t="shared" si="302"/>
        <v>0</v>
      </c>
      <c r="AP34" s="37">
        <f t="shared" si="302"/>
        <v>0</v>
      </c>
      <c r="AQ34" s="37">
        <f t="shared" si="302"/>
        <v>0</v>
      </c>
      <c r="AR34" s="37">
        <f t="shared" si="302"/>
        <v>0</v>
      </c>
      <c r="AS34" s="37">
        <f t="shared" si="302"/>
        <v>0</v>
      </c>
      <c r="AT34" s="26">
        <f t="shared" ref="AT34:AT36" si="303">SUM(E34:AI34)</f>
        <v>0</v>
      </c>
    </row>
    <row r="35" spans="1:46" s="32" customFormat="1">
      <c r="A35" s="38" t="s">
        <v>5</v>
      </c>
      <c r="B35" s="39"/>
      <c r="C35" s="39"/>
      <c r="D35" s="40"/>
      <c r="E35" s="37">
        <f t="shared" ref="E35:AS35" si="304">IF($B$9="〇",IF(E13="",0,E13)+IF(E22="",0,E22),E13)</f>
        <v>0</v>
      </c>
      <c r="F35" s="37">
        <f t="shared" si="304"/>
        <v>0</v>
      </c>
      <c r="G35" s="37">
        <f t="shared" si="304"/>
        <v>0</v>
      </c>
      <c r="H35" s="37">
        <f t="shared" si="304"/>
        <v>0</v>
      </c>
      <c r="I35" s="37">
        <f t="shared" si="304"/>
        <v>0</v>
      </c>
      <c r="J35" s="37">
        <f t="shared" si="304"/>
        <v>0</v>
      </c>
      <c r="K35" s="37">
        <f t="shared" si="304"/>
        <v>0</v>
      </c>
      <c r="L35" s="37">
        <f t="shared" si="304"/>
        <v>0</v>
      </c>
      <c r="M35" s="37">
        <f t="shared" si="304"/>
        <v>0</v>
      </c>
      <c r="N35" s="37">
        <f t="shared" si="304"/>
        <v>0</v>
      </c>
      <c r="O35" s="37">
        <f t="shared" si="304"/>
        <v>0</v>
      </c>
      <c r="P35" s="37">
        <f t="shared" si="304"/>
        <v>0</v>
      </c>
      <c r="Q35" s="37">
        <f t="shared" si="304"/>
        <v>0</v>
      </c>
      <c r="R35" s="37">
        <f t="shared" si="304"/>
        <v>0</v>
      </c>
      <c r="S35" s="37">
        <f t="shared" si="304"/>
        <v>0</v>
      </c>
      <c r="T35" s="37">
        <f t="shared" si="304"/>
        <v>0</v>
      </c>
      <c r="U35" s="37">
        <f t="shared" si="304"/>
        <v>0</v>
      </c>
      <c r="V35" s="37">
        <f t="shared" si="304"/>
        <v>0</v>
      </c>
      <c r="W35" s="37">
        <f t="shared" si="304"/>
        <v>0</v>
      </c>
      <c r="X35" s="37">
        <f t="shared" si="304"/>
        <v>0</v>
      </c>
      <c r="Y35" s="37">
        <f t="shared" si="304"/>
        <v>0</v>
      </c>
      <c r="Z35" s="37">
        <f t="shared" si="304"/>
        <v>0</v>
      </c>
      <c r="AA35" s="37">
        <f t="shared" si="304"/>
        <v>0</v>
      </c>
      <c r="AB35" s="37">
        <f t="shared" si="304"/>
        <v>0</v>
      </c>
      <c r="AC35" s="37">
        <f t="shared" si="304"/>
        <v>0</v>
      </c>
      <c r="AD35" s="37">
        <f t="shared" si="304"/>
        <v>0</v>
      </c>
      <c r="AE35" s="37">
        <f t="shared" si="304"/>
        <v>0</v>
      </c>
      <c r="AF35" s="37">
        <f t="shared" si="304"/>
        <v>0</v>
      </c>
      <c r="AG35" s="37">
        <f t="shared" si="304"/>
        <v>0</v>
      </c>
      <c r="AH35" s="37">
        <f t="shared" si="304"/>
        <v>0</v>
      </c>
      <c r="AI35" s="37">
        <f t="shared" si="304"/>
        <v>0</v>
      </c>
      <c r="AJ35" s="37">
        <f t="shared" si="304"/>
        <v>0</v>
      </c>
      <c r="AK35" s="37">
        <f t="shared" si="304"/>
        <v>0</v>
      </c>
      <c r="AL35" s="37">
        <f t="shared" si="304"/>
        <v>0</v>
      </c>
      <c r="AM35" s="37">
        <f t="shared" si="304"/>
        <v>0</v>
      </c>
      <c r="AN35" s="37">
        <f t="shared" si="304"/>
        <v>0</v>
      </c>
      <c r="AO35" s="37">
        <f t="shared" si="304"/>
        <v>0</v>
      </c>
      <c r="AP35" s="37">
        <f t="shared" si="304"/>
        <v>0</v>
      </c>
      <c r="AQ35" s="37">
        <f t="shared" si="304"/>
        <v>0</v>
      </c>
      <c r="AR35" s="37">
        <f t="shared" si="304"/>
        <v>0</v>
      </c>
      <c r="AS35" s="37">
        <f t="shared" si="304"/>
        <v>0</v>
      </c>
      <c r="AT35" s="27">
        <f t="shared" si="303"/>
        <v>0</v>
      </c>
    </row>
    <row r="36" spans="1:46" s="32" customFormat="1">
      <c r="A36" s="38" t="s">
        <v>6</v>
      </c>
      <c r="B36" s="39"/>
      <c r="C36" s="39"/>
      <c r="D36" s="40"/>
      <c r="E36" s="37">
        <f t="shared" ref="E36:AS36" si="305">IF($B$9="〇",IF(E14="",0,E14)+IF(E23="",0,E23),E14)</f>
        <v>0</v>
      </c>
      <c r="F36" s="37">
        <f t="shared" si="305"/>
        <v>0</v>
      </c>
      <c r="G36" s="37">
        <f t="shared" si="305"/>
        <v>0</v>
      </c>
      <c r="H36" s="37">
        <f t="shared" si="305"/>
        <v>0</v>
      </c>
      <c r="I36" s="37">
        <f t="shared" si="305"/>
        <v>0</v>
      </c>
      <c r="J36" s="37">
        <f t="shared" si="305"/>
        <v>0</v>
      </c>
      <c r="K36" s="37">
        <f t="shared" si="305"/>
        <v>0</v>
      </c>
      <c r="L36" s="37">
        <f t="shared" si="305"/>
        <v>0</v>
      </c>
      <c r="M36" s="37">
        <f t="shared" si="305"/>
        <v>0</v>
      </c>
      <c r="N36" s="37">
        <f t="shared" si="305"/>
        <v>0</v>
      </c>
      <c r="O36" s="37">
        <f t="shared" si="305"/>
        <v>0</v>
      </c>
      <c r="P36" s="37">
        <f t="shared" si="305"/>
        <v>0</v>
      </c>
      <c r="Q36" s="37">
        <f t="shared" si="305"/>
        <v>0</v>
      </c>
      <c r="R36" s="37">
        <f t="shared" si="305"/>
        <v>0</v>
      </c>
      <c r="S36" s="37">
        <f t="shared" si="305"/>
        <v>0</v>
      </c>
      <c r="T36" s="37">
        <f t="shared" si="305"/>
        <v>0</v>
      </c>
      <c r="U36" s="37">
        <f t="shared" si="305"/>
        <v>0</v>
      </c>
      <c r="V36" s="37">
        <f t="shared" si="305"/>
        <v>0</v>
      </c>
      <c r="W36" s="37">
        <f t="shared" si="305"/>
        <v>0</v>
      </c>
      <c r="X36" s="37">
        <f t="shared" si="305"/>
        <v>0</v>
      </c>
      <c r="Y36" s="37">
        <f t="shared" si="305"/>
        <v>0</v>
      </c>
      <c r="Z36" s="37">
        <f t="shared" si="305"/>
        <v>0</v>
      </c>
      <c r="AA36" s="37">
        <f t="shared" si="305"/>
        <v>0</v>
      </c>
      <c r="AB36" s="37">
        <f t="shared" si="305"/>
        <v>0</v>
      </c>
      <c r="AC36" s="37">
        <f t="shared" si="305"/>
        <v>0</v>
      </c>
      <c r="AD36" s="37">
        <f t="shared" si="305"/>
        <v>0</v>
      </c>
      <c r="AE36" s="37">
        <f t="shared" si="305"/>
        <v>0</v>
      </c>
      <c r="AF36" s="37">
        <f t="shared" si="305"/>
        <v>0</v>
      </c>
      <c r="AG36" s="37">
        <f t="shared" si="305"/>
        <v>0</v>
      </c>
      <c r="AH36" s="37">
        <f t="shared" si="305"/>
        <v>0</v>
      </c>
      <c r="AI36" s="37">
        <f t="shared" si="305"/>
        <v>0</v>
      </c>
      <c r="AJ36" s="37">
        <f t="shared" si="305"/>
        <v>0</v>
      </c>
      <c r="AK36" s="37">
        <f t="shared" si="305"/>
        <v>0</v>
      </c>
      <c r="AL36" s="37">
        <f t="shared" si="305"/>
        <v>0</v>
      </c>
      <c r="AM36" s="37">
        <f t="shared" si="305"/>
        <v>0</v>
      </c>
      <c r="AN36" s="37">
        <f t="shared" si="305"/>
        <v>0</v>
      </c>
      <c r="AO36" s="37">
        <f t="shared" si="305"/>
        <v>0</v>
      </c>
      <c r="AP36" s="37">
        <f t="shared" si="305"/>
        <v>0</v>
      </c>
      <c r="AQ36" s="37">
        <f t="shared" si="305"/>
        <v>0</v>
      </c>
      <c r="AR36" s="37">
        <f t="shared" si="305"/>
        <v>0</v>
      </c>
      <c r="AS36" s="37">
        <f t="shared" si="305"/>
        <v>0</v>
      </c>
      <c r="AT36" s="27">
        <f t="shared" si="303"/>
        <v>0</v>
      </c>
    </row>
    <row r="37" spans="1:46" s="32" customFormat="1">
      <c r="A37" s="38" t="s">
        <v>21</v>
      </c>
      <c r="B37" s="41"/>
      <c r="C37" s="42"/>
      <c r="D37" s="40"/>
      <c r="E37" s="37" t="str">
        <f t="shared" ref="E37:AS37" si="306">IF($B$9="〇",IF(E15="",0,E15)+IF(E24="",0,E24),E15)</f>
        <v/>
      </c>
      <c r="F37" s="37" t="str">
        <f t="shared" si="306"/>
        <v/>
      </c>
      <c r="G37" s="37" t="str">
        <f t="shared" si="306"/>
        <v/>
      </c>
      <c r="H37" s="37" t="str">
        <f t="shared" si="306"/>
        <v/>
      </c>
      <c r="I37" s="37" t="str">
        <f t="shared" si="306"/>
        <v/>
      </c>
      <c r="J37" s="37">
        <f t="shared" si="306"/>
        <v>0</v>
      </c>
      <c r="K37" s="37">
        <f t="shared" si="306"/>
        <v>0</v>
      </c>
      <c r="L37" s="37">
        <f t="shared" si="306"/>
        <v>0</v>
      </c>
      <c r="M37" s="37">
        <f t="shared" si="306"/>
        <v>0</v>
      </c>
      <c r="N37" s="37">
        <f t="shared" si="306"/>
        <v>0</v>
      </c>
      <c r="O37" s="37">
        <f t="shared" si="306"/>
        <v>0</v>
      </c>
      <c r="P37" s="37">
        <f t="shared" si="306"/>
        <v>0</v>
      </c>
      <c r="Q37" s="37">
        <f t="shared" si="306"/>
        <v>0</v>
      </c>
      <c r="R37" s="37">
        <f t="shared" si="306"/>
        <v>0</v>
      </c>
      <c r="S37" s="37">
        <f t="shared" si="306"/>
        <v>0</v>
      </c>
      <c r="T37" s="37">
        <f t="shared" si="306"/>
        <v>0</v>
      </c>
      <c r="U37" s="37">
        <f t="shared" si="306"/>
        <v>0</v>
      </c>
      <c r="V37" s="37">
        <f t="shared" si="306"/>
        <v>0</v>
      </c>
      <c r="W37" s="37">
        <f t="shared" si="306"/>
        <v>0</v>
      </c>
      <c r="X37" s="37">
        <f t="shared" si="306"/>
        <v>0</v>
      </c>
      <c r="Y37" s="37">
        <f t="shared" si="306"/>
        <v>0</v>
      </c>
      <c r="Z37" s="37">
        <f t="shared" si="306"/>
        <v>0</v>
      </c>
      <c r="AA37" s="37">
        <f t="shared" si="306"/>
        <v>0</v>
      </c>
      <c r="AB37" s="37">
        <f t="shared" si="306"/>
        <v>0</v>
      </c>
      <c r="AC37" s="37">
        <f t="shared" si="306"/>
        <v>0</v>
      </c>
      <c r="AD37" s="37">
        <f t="shared" si="306"/>
        <v>0</v>
      </c>
      <c r="AE37" s="37">
        <f t="shared" si="306"/>
        <v>0</v>
      </c>
      <c r="AF37" s="37">
        <f t="shared" si="306"/>
        <v>0</v>
      </c>
      <c r="AG37" s="37">
        <f t="shared" si="306"/>
        <v>0</v>
      </c>
      <c r="AH37" s="37">
        <f t="shared" si="306"/>
        <v>0</v>
      </c>
      <c r="AI37" s="37">
        <f t="shared" si="306"/>
        <v>0</v>
      </c>
      <c r="AJ37" s="37">
        <f t="shared" si="306"/>
        <v>0</v>
      </c>
      <c r="AK37" s="37">
        <f t="shared" si="306"/>
        <v>0</v>
      </c>
      <c r="AL37" s="37">
        <f t="shared" si="306"/>
        <v>0</v>
      </c>
      <c r="AM37" s="37">
        <f t="shared" si="306"/>
        <v>0</v>
      </c>
      <c r="AN37" s="37">
        <f t="shared" si="306"/>
        <v>0</v>
      </c>
      <c r="AO37" s="37">
        <f t="shared" si="306"/>
        <v>0</v>
      </c>
      <c r="AP37" s="37">
        <f t="shared" si="306"/>
        <v>0</v>
      </c>
      <c r="AQ37" s="37">
        <f t="shared" si="306"/>
        <v>0</v>
      </c>
      <c r="AR37" s="37">
        <f t="shared" si="306"/>
        <v>0</v>
      </c>
      <c r="AS37" s="37">
        <f t="shared" si="306"/>
        <v>0</v>
      </c>
      <c r="AT37" s="27">
        <f>SUM(E37:AI37)</f>
        <v>0</v>
      </c>
    </row>
    <row r="38" spans="1:46" s="32" customFormat="1">
      <c r="A38" s="38" t="s">
        <v>19</v>
      </c>
      <c r="B38" s="41"/>
      <c r="C38" s="42"/>
      <c r="D38" s="39"/>
      <c r="E38" s="37" t="str">
        <f t="shared" ref="E38:AS38" si="307">IF($B$9="〇",IF(E16="",0,E16)+IF(E25="",0,E25),E16)</f>
        <v/>
      </c>
      <c r="F38" s="37" t="str">
        <f t="shared" si="307"/>
        <v/>
      </c>
      <c r="G38" s="37" t="str">
        <f t="shared" si="307"/>
        <v/>
      </c>
      <c r="H38" s="37" t="str">
        <f t="shared" si="307"/>
        <v/>
      </c>
      <c r="I38" s="37" t="str">
        <f t="shared" si="307"/>
        <v/>
      </c>
      <c r="J38" s="37">
        <f t="shared" si="307"/>
        <v>130</v>
      </c>
      <c r="K38" s="37">
        <f t="shared" si="307"/>
        <v>130</v>
      </c>
      <c r="L38" s="37">
        <f t="shared" si="307"/>
        <v>130</v>
      </c>
      <c r="M38" s="37">
        <f t="shared" si="307"/>
        <v>130</v>
      </c>
      <c r="N38" s="37">
        <f t="shared" si="307"/>
        <v>130</v>
      </c>
      <c r="O38" s="37">
        <f t="shared" si="307"/>
        <v>130</v>
      </c>
      <c r="P38" s="37">
        <f t="shared" si="307"/>
        <v>130</v>
      </c>
      <c r="Q38" s="37">
        <f t="shared" si="307"/>
        <v>130</v>
      </c>
      <c r="R38" s="37">
        <f t="shared" si="307"/>
        <v>130</v>
      </c>
      <c r="S38" s="37">
        <f t="shared" si="307"/>
        <v>130</v>
      </c>
      <c r="T38" s="37">
        <f t="shared" si="307"/>
        <v>130</v>
      </c>
      <c r="U38" s="37">
        <f t="shared" si="307"/>
        <v>130</v>
      </c>
      <c r="V38" s="37">
        <f t="shared" si="307"/>
        <v>130</v>
      </c>
      <c r="W38" s="37">
        <f t="shared" si="307"/>
        <v>130</v>
      </c>
      <c r="X38" s="37">
        <f t="shared" si="307"/>
        <v>130</v>
      </c>
      <c r="Y38" s="37">
        <f t="shared" si="307"/>
        <v>130</v>
      </c>
      <c r="Z38" s="37">
        <f t="shared" si="307"/>
        <v>130</v>
      </c>
      <c r="AA38" s="37">
        <f t="shared" si="307"/>
        <v>130</v>
      </c>
      <c r="AB38" s="37">
        <f t="shared" si="307"/>
        <v>130</v>
      </c>
      <c r="AC38" s="37">
        <f t="shared" si="307"/>
        <v>130</v>
      </c>
      <c r="AD38" s="37">
        <f t="shared" si="307"/>
        <v>130</v>
      </c>
      <c r="AE38" s="37">
        <f t="shared" si="307"/>
        <v>130</v>
      </c>
      <c r="AF38" s="37">
        <f t="shared" si="307"/>
        <v>130</v>
      </c>
      <c r="AG38" s="37">
        <f t="shared" si="307"/>
        <v>130</v>
      </c>
      <c r="AH38" s="37">
        <f t="shared" si="307"/>
        <v>130</v>
      </c>
      <c r="AI38" s="37">
        <f t="shared" si="307"/>
        <v>130</v>
      </c>
      <c r="AJ38" s="37">
        <f t="shared" si="307"/>
        <v>130</v>
      </c>
      <c r="AK38" s="37">
        <f t="shared" si="307"/>
        <v>130</v>
      </c>
      <c r="AL38" s="37">
        <f t="shared" si="307"/>
        <v>130</v>
      </c>
      <c r="AM38" s="37">
        <f t="shared" si="307"/>
        <v>130</v>
      </c>
      <c r="AN38" s="37">
        <f t="shared" si="307"/>
        <v>130</v>
      </c>
      <c r="AO38" s="37">
        <f t="shared" si="307"/>
        <v>130</v>
      </c>
      <c r="AP38" s="37">
        <f t="shared" si="307"/>
        <v>130</v>
      </c>
      <c r="AQ38" s="37">
        <f t="shared" si="307"/>
        <v>130</v>
      </c>
      <c r="AR38" s="37">
        <f t="shared" si="307"/>
        <v>130</v>
      </c>
      <c r="AS38" s="37">
        <f t="shared" si="307"/>
        <v>130</v>
      </c>
      <c r="AT38" s="27">
        <f>SUM(E38:AI38)</f>
        <v>3380</v>
      </c>
    </row>
    <row r="39" spans="1:46" s="32" customFormat="1">
      <c r="A39" s="43" t="s">
        <v>20</v>
      </c>
      <c r="B39" s="44"/>
      <c r="C39" s="45"/>
      <c r="D39" s="46"/>
      <c r="E39" s="56" t="str">
        <f t="shared" ref="E39:AS39" si="308">IF($B$9="〇",IF(E17="",0,E17)+IF(E26="",0,E26),E17)</f>
        <v/>
      </c>
      <c r="F39" s="56" t="str">
        <f t="shared" si="308"/>
        <v/>
      </c>
      <c r="G39" s="56" t="str">
        <f t="shared" si="308"/>
        <v/>
      </c>
      <c r="H39" s="56" t="str">
        <f t="shared" si="308"/>
        <v/>
      </c>
      <c r="I39" s="56" t="str">
        <f t="shared" si="308"/>
        <v/>
      </c>
      <c r="J39" s="56">
        <f t="shared" si="308"/>
        <v>70</v>
      </c>
      <c r="K39" s="56">
        <f t="shared" si="308"/>
        <v>70</v>
      </c>
      <c r="L39" s="56">
        <f t="shared" si="308"/>
        <v>70</v>
      </c>
      <c r="M39" s="56">
        <f t="shared" si="308"/>
        <v>70</v>
      </c>
      <c r="N39" s="56">
        <f t="shared" si="308"/>
        <v>70</v>
      </c>
      <c r="O39" s="56">
        <f t="shared" si="308"/>
        <v>70</v>
      </c>
      <c r="P39" s="56">
        <f t="shared" si="308"/>
        <v>70</v>
      </c>
      <c r="Q39" s="56">
        <f t="shared" si="308"/>
        <v>70</v>
      </c>
      <c r="R39" s="56">
        <f t="shared" si="308"/>
        <v>70</v>
      </c>
      <c r="S39" s="56">
        <f t="shared" si="308"/>
        <v>70</v>
      </c>
      <c r="T39" s="56">
        <f t="shared" si="308"/>
        <v>70</v>
      </c>
      <c r="U39" s="56">
        <f t="shared" si="308"/>
        <v>70</v>
      </c>
      <c r="V39" s="56">
        <f t="shared" si="308"/>
        <v>70</v>
      </c>
      <c r="W39" s="56">
        <f t="shared" si="308"/>
        <v>70</v>
      </c>
      <c r="X39" s="56">
        <f t="shared" si="308"/>
        <v>70</v>
      </c>
      <c r="Y39" s="56">
        <f t="shared" si="308"/>
        <v>70</v>
      </c>
      <c r="Z39" s="56">
        <f t="shared" si="308"/>
        <v>70</v>
      </c>
      <c r="AA39" s="56">
        <f t="shared" si="308"/>
        <v>70</v>
      </c>
      <c r="AB39" s="56">
        <f t="shared" si="308"/>
        <v>70</v>
      </c>
      <c r="AC39" s="56">
        <f t="shared" si="308"/>
        <v>70</v>
      </c>
      <c r="AD39" s="56">
        <f t="shared" si="308"/>
        <v>70</v>
      </c>
      <c r="AE39" s="56">
        <f t="shared" si="308"/>
        <v>70</v>
      </c>
      <c r="AF39" s="56">
        <f t="shared" si="308"/>
        <v>70</v>
      </c>
      <c r="AG39" s="56">
        <f t="shared" si="308"/>
        <v>70</v>
      </c>
      <c r="AH39" s="56">
        <f t="shared" si="308"/>
        <v>70</v>
      </c>
      <c r="AI39" s="56">
        <f t="shared" si="308"/>
        <v>70</v>
      </c>
      <c r="AJ39" s="56">
        <f t="shared" si="308"/>
        <v>70</v>
      </c>
      <c r="AK39" s="56">
        <f t="shared" si="308"/>
        <v>70</v>
      </c>
      <c r="AL39" s="56">
        <f t="shared" si="308"/>
        <v>70</v>
      </c>
      <c r="AM39" s="56">
        <f t="shared" si="308"/>
        <v>70</v>
      </c>
      <c r="AN39" s="56">
        <f t="shared" si="308"/>
        <v>70</v>
      </c>
      <c r="AO39" s="56">
        <f t="shared" si="308"/>
        <v>70</v>
      </c>
      <c r="AP39" s="56">
        <f t="shared" si="308"/>
        <v>70</v>
      </c>
      <c r="AQ39" s="56">
        <f t="shared" si="308"/>
        <v>70</v>
      </c>
      <c r="AR39" s="56">
        <f t="shared" si="308"/>
        <v>70</v>
      </c>
      <c r="AS39" s="56">
        <f t="shared" si="308"/>
        <v>70</v>
      </c>
      <c r="AT39" s="28">
        <f>SUM(E39:AI39)</f>
        <v>1820</v>
      </c>
    </row>
    <row r="40" spans="1:46">
      <c r="E40" s="57">
        <f>E41</f>
        <v>0</v>
      </c>
      <c r="F40" s="57" t="str">
        <f>IF(E41=F41,"→",F41)</f>
        <v>→</v>
      </c>
      <c r="G40" s="57" t="str">
        <f t="shared" ref="G40:AS40" si="309">IF(F41=G41,"→",G41)</f>
        <v>→</v>
      </c>
      <c r="H40" s="57" t="str">
        <f t="shared" si="309"/>
        <v>→</v>
      </c>
      <c r="I40" s="57" t="str">
        <f t="shared" si="309"/>
        <v>→</v>
      </c>
      <c r="J40" s="57">
        <f t="shared" si="309"/>
        <v>200</v>
      </c>
      <c r="K40" s="57" t="str">
        <f t="shared" si="309"/>
        <v>→</v>
      </c>
      <c r="L40" s="57" t="str">
        <f t="shared" si="309"/>
        <v>→</v>
      </c>
      <c r="M40" s="57" t="str">
        <f t="shared" si="309"/>
        <v>→</v>
      </c>
      <c r="N40" s="57" t="str">
        <f t="shared" si="309"/>
        <v>→</v>
      </c>
      <c r="O40" s="57" t="str">
        <f t="shared" si="309"/>
        <v>→</v>
      </c>
      <c r="P40" s="57" t="str">
        <f t="shared" si="309"/>
        <v>→</v>
      </c>
      <c r="Q40" s="57" t="str">
        <f t="shared" si="309"/>
        <v>→</v>
      </c>
      <c r="R40" s="57" t="str">
        <f t="shared" si="309"/>
        <v>→</v>
      </c>
      <c r="S40" s="57" t="str">
        <f t="shared" si="309"/>
        <v>→</v>
      </c>
      <c r="T40" s="57" t="str">
        <f t="shared" si="309"/>
        <v>→</v>
      </c>
      <c r="U40" s="57" t="str">
        <f t="shared" si="309"/>
        <v>→</v>
      </c>
      <c r="V40" s="57" t="str">
        <f t="shared" si="309"/>
        <v>→</v>
      </c>
      <c r="W40" s="57" t="str">
        <f t="shared" si="309"/>
        <v>→</v>
      </c>
      <c r="X40" s="57" t="str">
        <f t="shared" si="309"/>
        <v>→</v>
      </c>
      <c r="Y40" s="57" t="str">
        <f t="shared" si="309"/>
        <v>→</v>
      </c>
      <c r="Z40" s="57" t="str">
        <f t="shared" si="309"/>
        <v>→</v>
      </c>
      <c r="AA40" s="57" t="str">
        <f t="shared" si="309"/>
        <v>→</v>
      </c>
      <c r="AB40" s="57" t="str">
        <f t="shared" si="309"/>
        <v>→</v>
      </c>
      <c r="AC40" s="57" t="str">
        <f t="shared" si="309"/>
        <v>→</v>
      </c>
      <c r="AD40" s="57" t="str">
        <f t="shared" si="309"/>
        <v>→</v>
      </c>
      <c r="AE40" s="57" t="str">
        <f t="shared" si="309"/>
        <v>→</v>
      </c>
      <c r="AF40" s="57" t="str">
        <f t="shared" si="309"/>
        <v>→</v>
      </c>
      <c r="AG40" s="57" t="str">
        <f t="shared" si="309"/>
        <v>→</v>
      </c>
      <c r="AH40" s="57" t="str">
        <f t="shared" si="309"/>
        <v>→</v>
      </c>
      <c r="AI40" s="57" t="str">
        <f t="shared" si="309"/>
        <v>→</v>
      </c>
      <c r="AJ40" s="57" t="str">
        <f t="shared" si="309"/>
        <v>→</v>
      </c>
      <c r="AK40" s="57" t="str">
        <f t="shared" si="309"/>
        <v>→</v>
      </c>
      <c r="AL40" s="57" t="str">
        <f t="shared" si="309"/>
        <v>→</v>
      </c>
      <c r="AM40" s="57" t="str">
        <f t="shared" si="309"/>
        <v>→</v>
      </c>
      <c r="AN40" s="57" t="str">
        <f t="shared" si="309"/>
        <v>→</v>
      </c>
      <c r="AO40" s="57" t="str">
        <f t="shared" si="309"/>
        <v>→</v>
      </c>
      <c r="AP40" s="57" t="str">
        <f t="shared" si="309"/>
        <v>→</v>
      </c>
      <c r="AQ40" s="57" t="str">
        <f t="shared" si="309"/>
        <v>→</v>
      </c>
      <c r="AR40" s="57" t="str">
        <f t="shared" si="309"/>
        <v>→</v>
      </c>
      <c r="AS40" s="57" t="str">
        <f t="shared" si="309"/>
        <v>→</v>
      </c>
      <c r="AT40" s="25">
        <f>SUM(AT34:AT39)</f>
        <v>5200</v>
      </c>
    </row>
    <row r="41" spans="1:46" s="64" customFormat="1">
      <c r="B41" s="58"/>
      <c r="C41" s="58"/>
      <c r="D41" s="58"/>
      <c r="E41" s="65">
        <f>SUM(E34:E39)</f>
        <v>0</v>
      </c>
      <c r="F41" s="65">
        <f t="shared" ref="F41:AS41" si="310">SUM(F34:F39)</f>
        <v>0</v>
      </c>
      <c r="G41" s="65">
        <f t="shared" si="310"/>
        <v>0</v>
      </c>
      <c r="H41" s="65">
        <f t="shared" si="310"/>
        <v>0</v>
      </c>
      <c r="I41" s="65">
        <f t="shared" si="310"/>
        <v>0</v>
      </c>
      <c r="J41" s="65">
        <f t="shared" si="310"/>
        <v>200</v>
      </c>
      <c r="K41" s="65">
        <f t="shared" si="310"/>
        <v>200</v>
      </c>
      <c r="L41" s="65">
        <f t="shared" si="310"/>
        <v>200</v>
      </c>
      <c r="M41" s="65">
        <f t="shared" si="310"/>
        <v>200</v>
      </c>
      <c r="N41" s="65">
        <f t="shared" si="310"/>
        <v>200</v>
      </c>
      <c r="O41" s="65">
        <f t="shared" si="310"/>
        <v>200</v>
      </c>
      <c r="P41" s="65">
        <f t="shared" si="310"/>
        <v>200</v>
      </c>
      <c r="Q41" s="65">
        <f t="shared" si="310"/>
        <v>200</v>
      </c>
      <c r="R41" s="65">
        <f t="shared" si="310"/>
        <v>200</v>
      </c>
      <c r="S41" s="65">
        <f t="shared" si="310"/>
        <v>200</v>
      </c>
      <c r="T41" s="65">
        <f t="shared" si="310"/>
        <v>200</v>
      </c>
      <c r="U41" s="65">
        <f t="shared" si="310"/>
        <v>200</v>
      </c>
      <c r="V41" s="65">
        <f t="shared" si="310"/>
        <v>200</v>
      </c>
      <c r="W41" s="65">
        <f t="shared" si="310"/>
        <v>200</v>
      </c>
      <c r="X41" s="65">
        <f t="shared" si="310"/>
        <v>200</v>
      </c>
      <c r="Y41" s="65">
        <f t="shared" si="310"/>
        <v>200</v>
      </c>
      <c r="Z41" s="65">
        <f t="shared" si="310"/>
        <v>200</v>
      </c>
      <c r="AA41" s="65">
        <f t="shared" si="310"/>
        <v>200</v>
      </c>
      <c r="AB41" s="65">
        <f t="shared" si="310"/>
        <v>200</v>
      </c>
      <c r="AC41" s="65">
        <f t="shared" si="310"/>
        <v>200</v>
      </c>
      <c r="AD41" s="65">
        <f t="shared" si="310"/>
        <v>200</v>
      </c>
      <c r="AE41" s="65">
        <f t="shared" si="310"/>
        <v>200</v>
      </c>
      <c r="AF41" s="65">
        <f t="shared" si="310"/>
        <v>200</v>
      </c>
      <c r="AG41" s="65">
        <f t="shared" si="310"/>
        <v>200</v>
      </c>
      <c r="AH41" s="65">
        <f t="shared" si="310"/>
        <v>200</v>
      </c>
      <c r="AI41" s="65">
        <f t="shared" si="310"/>
        <v>200</v>
      </c>
      <c r="AJ41" s="65">
        <f t="shared" si="310"/>
        <v>200</v>
      </c>
      <c r="AK41" s="65">
        <f t="shared" si="310"/>
        <v>200</v>
      </c>
      <c r="AL41" s="65">
        <f t="shared" si="310"/>
        <v>200</v>
      </c>
      <c r="AM41" s="65">
        <f t="shared" si="310"/>
        <v>200</v>
      </c>
      <c r="AN41" s="65">
        <f t="shared" si="310"/>
        <v>200</v>
      </c>
      <c r="AO41" s="65">
        <f t="shared" si="310"/>
        <v>200</v>
      </c>
      <c r="AP41" s="65">
        <f t="shared" si="310"/>
        <v>200</v>
      </c>
      <c r="AQ41" s="65">
        <f t="shared" si="310"/>
        <v>200</v>
      </c>
      <c r="AR41" s="65">
        <f t="shared" si="310"/>
        <v>200</v>
      </c>
      <c r="AS41" s="65">
        <f t="shared" si="310"/>
        <v>200</v>
      </c>
    </row>
  </sheetData>
  <phoneticPr fontId="2"/>
  <conditionalFormatting sqref="E12:AS14 E16:AS17 J15:AS15">
    <cfRule type="expression" dxfId="2" priority="3">
      <formula>NOT(_xlfn.ISFORMULA(E12))</formula>
    </cfRule>
  </conditionalFormatting>
  <conditionalFormatting sqref="E21:AS26">
    <cfRule type="expression" dxfId="1" priority="2">
      <formula>NOT(_xlfn.ISFORMULA(E21))</formula>
    </cfRule>
  </conditionalFormatting>
  <conditionalFormatting sqref="E15:I15">
    <cfRule type="expression" dxfId="0" priority="1">
      <formula>NOT(_xlfn.ISFORMULA(E15))</formula>
    </cfRule>
  </conditionalFormatting>
  <dataValidations disablePrompts="1" count="2">
    <dataValidation type="whole" allowBlank="1" showInputMessage="1" showErrorMessage="1" sqref="C16:C17 C25:C26 C38:C39" xr:uid="{05B24DF3-0581-42A7-9B69-8191717473CE}">
      <formula1>60</formula1>
      <formula2>75</formula2>
    </dataValidation>
    <dataValidation type="list" allowBlank="1" showInputMessage="1" showErrorMessage="1" sqref="B9" xr:uid="{764E61FC-24AB-4192-AC9F-5AC27BAC4859}">
      <formula1>$C$8:$C$9</formula1>
    </dataValidation>
  </dataValidations>
  <pageMargins left="0.23" right="0.2" top="1.04" bottom="0.56000000000000005" header="0.3" footer="0.3"/>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BB47-9528-4B49-BFDE-1DEA5FF3325B}">
  <dimension ref="A1:N31"/>
  <sheetViews>
    <sheetView workbookViewId="0">
      <pane ySplit="5" topLeftCell="A6" activePane="bottomLeft" state="frozen"/>
      <selection pane="bottomLeft"/>
    </sheetView>
  </sheetViews>
  <sheetFormatPr defaultRowHeight="18.75"/>
  <cols>
    <col min="1" max="1" width="16.25" bestFit="1" customWidth="1"/>
    <col min="2" max="5" width="10.625" customWidth="1"/>
    <col min="6" max="6" width="12.375" customWidth="1"/>
    <col min="7" max="7" width="4.375" customWidth="1"/>
    <col min="9" max="9" width="12.875" bestFit="1" customWidth="1"/>
  </cols>
  <sheetData>
    <row r="1" spans="1:14" ht="19.5" thickBot="1">
      <c r="A1" t="s">
        <v>44</v>
      </c>
      <c r="E1" t="s">
        <v>225</v>
      </c>
    </row>
    <row r="2" spans="1:14">
      <c r="B2" s="286" t="s">
        <v>43</v>
      </c>
      <c r="C2" s="284">
        <v>20000000</v>
      </c>
    </row>
    <row r="3" spans="1:14" ht="19.5" thickBot="1">
      <c r="B3" s="287" t="s">
        <v>217</v>
      </c>
      <c r="C3" s="285">
        <v>0.01</v>
      </c>
    </row>
    <row r="4" spans="1:14" ht="19.5" thickBot="1">
      <c r="B4" s="83"/>
      <c r="C4" s="83"/>
    </row>
    <row r="5" spans="1:14" ht="19.5" thickBot="1">
      <c r="A5" s="265" t="s">
        <v>224</v>
      </c>
      <c r="B5" s="266" t="s">
        <v>42</v>
      </c>
      <c r="C5" s="266" t="s">
        <v>41</v>
      </c>
      <c r="D5" s="266" t="s">
        <v>40</v>
      </c>
      <c r="E5" s="267" t="s">
        <v>39</v>
      </c>
      <c r="G5" s="82"/>
      <c r="H5" s="81"/>
      <c r="I5" s="81"/>
      <c r="J5" s="80"/>
      <c r="K5" s="80"/>
      <c r="L5" s="80"/>
      <c r="M5" s="80"/>
      <c r="N5" s="79"/>
    </row>
    <row r="6" spans="1:14" ht="19.5" thickBot="1">
      <c r="A6" s="268">
        <v>5</v>
      </c>
      <c r="B6" s="269">
        <f>ROUND(((1+$C$3)^$A6-1)/($C$3*(1+$C$3)^$A6),3)</f>
        <v>4.8529999999999998</v>
      </c>
      <c r="C6" s="270">
        <f>D6/12</f>
        <v>343430.18064427504</v>
      </c>
      <c r="D6" s="270">
        <f>$C$2/$B6</f>
        <v>4121162.1677313005</v>
      </c>
      <c r="E6" s="271">
        <f>D6*A6</f>
        <v>20605810.838656504</v>
      </c>
      <c r="G6" s="77"/>
      <c r="H6" s="78" t="s">
        <v>38</v>
      </c>
      <c r="N6" s="75"/>
    </row>
    <row r="7" spans="1:14">
      <c r="A7" s="274">
        <v>6</v>
      </c>
      <c r="B7" s="263">
        <f t="shared" ref="B7:B10" si="0">ROUND(((1+$C$3)^$A7-1)/($C$3*(1+$C$3)^$A7),3)</f>
        <v>5.7949999999999999</v>
      </c>
      <c r="C7" s="264">
        <f t="shared" ref="C7:C10" si="1">D7/12</f>
        <v>287604.25654299685</v>
      </c>
      <c r="D7" s="264">
        <f t="shared" ref="D7:D10" si="2">$C$2/$B7</f>
        <v>3451251.0785159622</v>
      </c>
      <c r="E7" s="275">
        <f t="shared" ref="E7:E10" si="3">D7*A7</f>
        <v>20707506.471095774</v>
      </c>
      <c r="G7" s="77"/>
      <c r="H7" s="76" t="s">
        <v>37</v>
      </c>
      <c r="N7" s="75"/>
    </row>
    <row r="8" spans="1:14">
      <c r="A8" s="276">
        <v>7</v>
      </c>
      <c r="B8" s="261">
        <f t="shared" si="0"/>
        <v>6.7279999999999998</v>
      </c>
      <c r="C8" s="262">
        <f t="shared" si="1"/>
        <v>247720.96710265556</v>
      </c>
      <c r="D8" s="262">
        <f t="shared" si="2"/>
        <v>2972651.6052318667</v>
      </c>
      <c r="E8" s="277">
        <f t="shared" si="3"/>
        <v>20808561.236623067</v>
      </c>
      <c r="G8" s="77"/>
      <c r="H8" s="76" t="s">
        <v>36</v>
      </c>
      <c r="N8" s="75"/>
    </row>
    <row r="9" spans="1:14">
      <c r="A9" s="276">
        <v>8</v>
      </c>
      <c r="B9" s="261">
        <f t="shared" si="0"/>
        <v>7.6520000000000001</v>
      </c>
      <c r="C9" s="262">
        <f t="shared" si="1"/>
        <v>217807.98048440495</v>
      </c>
      <c r="D9" s="262">
        <f t="shared" si="2"/>
        <v>2613695.7658128594</v>
      </c>
      <c r="E9" s="277">
        <f t="shared" si="3"/>
        <v>20909566.126502875</v>
      </c>
      <c r="G9" s="77"/>
      <c r="H9" s="76" t="s">
        <v>35</v>
      </c>
      <c r="N9" s="75"/>
    </row>
    <row r="10" spans="1:14" ht="19.5" thickBot="1">
      <c r="A10" s="278">
        <v>9</v>
      </c>
      <c r="B10" s="272">
        <f t="shared" si="0"/>
        <v>8.5660000000000007</v>
      </c>
      <c r="C10" s="273">
        <f t="shared" si="1"/>
        <v>194567.67063584714</v>
      </c>
      <c r="D10" s="273">
        <f t="shared" si="2"/>
        <v>2334812.0476301657</v>
      </c>
      <c r="E10" s="279">
        <f t="shared" si="3"/>
        <v>21013308.42867149</v>
      </c>
      <c r="G10" s="74"/>
      <c r="H10" s="73"/>
      <c r="I10" s="73"/>
      <c r="J10" s="73"/>
      <c r="K10" s="73"/>
      <c r="L10" s="73"/>
      <c r="M10" s="73"/>
      <c r="N10" s="72"/>
    </row>
    <row r="11" spans="1:14" ht="19.5" thickBot="1">
      <c r="A11" s="268">
        <v>10</v>
      </c>
      <c r="B11" s="269">
        <f>ROUND(((1+$C$3)^$A11-1)/($C$3*(1+$C$3)^$A11),3)</f>
        <v>9.4710000000000001</v>
      </c>
      <c r="C11" s="270">
        <f>D11/12</f>
        <v>175975.78573188328</v>
      </c>
      <c r="D11" s="270">
        <f>$C$2/$B11</f>
        <v>2111709.4287825995</v>
      </c>
      <c r="E11" s="271">
        <f>D11*A11</f>
        <v>21117094.287825994</v>
      </c>
    </row>
    <row r="12" spans="1:14">
      <c r="A12" s="274">
        <v>11</v>
      </c>
      <c r="B12" s="263">
        <f t="shared" ref="B12:B15" si="4">ROUND(((1+$C$3)^$A12-1)/($C$3*(1+$C$3)^$A12),3)</f>
        <v>10.368</v>
      </c>
      <c r="C12" s="264">
        <f t="shared" ref="C12:C15" si="5">D12/12</f>
        <v>160751.02880658436</v>
      </c>
      <c r="D12" s="264">
        <f t="shared" ref="D12:D15" si="6">$C$2/$B12</f>
        <v>1929012.3456790124</v>
      </c>
      <c r="E12" s="275">
        <f t="shared" ref="E12:E15" si="7">D12*A12</f>
        <v>21219135.802469134</v>
      </c>
    </row>
    <row r="13" spans="1:14">
      <c r="A13" s="276">
        <v>12</v>
      </c>
      <c r="B13" s="261">
        <f t="shared" si="4"/>
        <v>11.255000000000001</v>
      </c>
      <c r="C13" s="262">
        <f t="shared" si="5"/>
        <v>148082.33377758032</v>
      </c>
      <c r="D13" s="262">
        <f t="shared" si="6"/>
        <v>1776988.005330964</v>
      </c>
      <c r="E13" s="277">
        <f t="shared" si="7"/>
        <v>21323856.063971568</v>
      </c>
      <c r="I13" s="71"/>
    </row>
    <row r="14" spans="1:14">
      <c r="A14" s="276">
        <v>13</v>
      </c>
      <c r="B14" s="261">
        <f t="shared" si="4"/>
        <v>12.134</v>
      </c>
      <c r="C14" s="262">
        <f t="shared" si="5"/>
        <v>137355.09037964945</v>
      </c>
      <c r="D14" s="262">
        <f t="shared" si="6"/>
        <v>1648261.0845557936</v>
      </c>
      <c r="E14" s="277">
        <f t="shared" si="7"/>
        <v>21427394.099225316</v>
      </c>
    </row>
    <row r="15" spans="1:14" ht="19.5" thickBot="1">
      <c r="A15" s="278">
        <v>14</v>
      </c>
      <c r="B15" s="272">
        <f t="shared" si="4"/>
        <v>13.004</v>
      </c>
      <c r="C15" s="273">
        <f t="shared" si="5"/>
        <v>128165.69260740286</v>
      </c>
      <c r="D15" s="273">
        <f t="shared" si="6"/>
        <v>1537988.3112888343</v>
      </c>
      <c r="E15" s="279">
        <f t="shared" si="7"/>
        <v>21531836.358043682</v>
      </c>
    </row>
    <row r="16" spans="1:14" ht="19.5" thickBot="1">
      <c r="A16" s="268">
        <v>15</v>
      </c>
      <c r="B16" s="269">
        <f>ROUND(((1+$C$3)^$A16-1)/($C$3*(1+$C$3)^$A16),3)</f>
        <v>13.865</v>
      </c>
      <c r="C16" s="270">
        <f>D16/12</f>
        <v>120206.75561966583</v>
      </c>
      <c r="D16" s="270">
        <f>$C$2/$B16</f>
        <v>1442481.0674359899</v>
      </c>
      <c r="E16" s="271">
        <f>D16*A16</f>
        <v>21637216.011539847</v>
      </c>
    </row>
    <row r="17" spans="1:7">
      <c r="A17" s="274">
        <v>16</v>
      </c>
      <c r="B17" s="263">
        <f t="shared" ref="B17:B20" si="8">ROUND(((1+$C$3)^$A17-1)/($C$3*(1+$C$3)^$A17),3)</f>
        <v>14.718</v>
      </c>
      <c r="C17" s="264">
        <f t="shared" ref="C17:C20" si="9">D17/12</f>
        <v>113240.02355392491</v>
      </c>
      <c r="D17" s="264">
        <f t="shared" ref="D17:D20" si="10">$C$2/$B17</f>
        <v>1358880.2826470989</v>
      </c>
      <c r="E17" s="275">
        <f t="shared" ref="E17:E20" si="11">D17*A17</f>
        <v>21742084.522353582</v>
      </c>
      <c r="G17" s="1"/>
    </row>
    <row r="18" spans="1:7">
      <c r="A18" s="276">
        <v>17</v>
      </c>
      <c r="B18" s="261">
        <f t="shared" si="8"/>
        <v>15.561999999999999</v>
      </c>
      <c r="C18" s="262">
        <f t="shared" si="9"/>
        <v>107098.48776935269</v>
      </c>
      <c r="D18" s="262">
        <f t="shared" si="10"/>
        <v>1285181.8532322324</v>
      </c>
      <c r="E18" s="277">
        <f t="shared" si="11"/>
        <v>21848091.504947949</v>
      </c>
      <c r="G18" s="1"/>
    </row>
    <row r="19" spans="1:7">
      <c r="A19" s="276">
        <v>18</v>
      </c>
      <c r="B19" s="261">
        <f t="shared" si="8"/>
        <v>16.398</v>
      </c>
      <c r="C19" s="262">
        <f t="shared" si="9"/>
        <v>101638.4111883563</v>
      </c>
      <c r="D19" s="262">
        <f t="shared" si="10"/>
        <v>1219660.9342602757</v>
      </c>
      <c r="E19" s="277">
        <f t="shared" si="11"/>
        <v>21953896.816684961</v>
      </c>
      <c r="G19" s="1"/>
    </row>
    <row r="20" spans="1:7" ht="19.5" thickBot="1">
      <c r="A20" s="278">
        <v>19</v>
      </c>
      <c r="B20" s="272">
        <f t="shared" si="8"/>
        <v>17.225999999999999</v>
      </c>
      <c r="C20" s="273">
        <f t="shared" si="9"/>
        <v>96752.970316188716</v>
      </c>
      <c r="D20" s="273">
        <f t="shared" si="10"/>
        <v>1161035.6437942646</v>
      </c>
      <c r="E20" s="279">
        <f t="shared" si="11"/>
        <v>22059677.232091028</v>
      </c>
    </row>
    <row r="21" spans="1:7" ht="19.5" thickBot="1">
      <c r="A21" s="268">
        <v>20</v>
      </c>
      <c r="B21" s="269">
        <f t="shared" ref="B21:B31" si="12">ROUND(((1+$C$3)^$A21-1)/($C$3*(1+$C$3)^$A21),3)</f>
        <v>18.045999999999999</v>
      </c>
      <c r="C21" s="270">
        <f t="shared" ref="C21:C31" si="13">D21/12</f>
        <v>92356.57024640734</v>
      </c>
      <c r="D21" s="270">
        <f t="shared" ref="D21:D31" si="14">$C$2/$B21</f>
        <v>1108278.842956888</v>
      </c>
      <c r="E21" s="271">
        <f t="shared" ref="E21:E31" si="15">D21*A21</f>
        <v>22165576.859137759</v>
      </c>
      <c r="F21" s="1"/>
    </row>
    <row r="22" spans="1:7">
      <c r="A22" s="274">
        <v>21</v>
      </c>
      <c r="B22" s="263">
        <f t="shared" si="12"/>
        <v>18.856999999999999</v>
      </c>
      <c r="C22" s="264">
        <f t="shared" si="13"/>
        <v>88384.507963444164</v>
      </c>
      <c r="D22" s="264">
        <f t="shared" si="14"/>
        <v>1060614.09556133</v>
      </c>
      <c r="E22" s="275">
        <f t="shared" si="15"/>
        <v>22272896.00678793</v>
      </c>
      <c r="F22" s="1"/>
    </row>
    <row r="23" spans="1:7">
      <c r="A23" s="276">
        <v>22</v>
      </c>
      <c r="B23" s="261">
        <f t="shared" si="12"/>
        <v>19.66</v>
      </c>
      <c r="C23" s="262">
        <f t="shared" si="13"/>
        <v>84774.499830450994</v>
      </c>
      <c r="D23" s="262">
        <f t="shared" si="14"/>
        <v>1017293.997965412</v>
      </c>
      <c r="E23" s="277">
        <f t="shared" si="15"/>
        <v>22380467.955239065</v>
      </c>
      <c r="F23" s="1"/>
    </row>
    <row r="24" spans="1:7">
      <c r="A24" s="276">
        <v>23</v>
      </c>
      <c r="B24" s="261">
        <f t="shared" si="12"/>
        <v>20.456</v>
      </c>
      <c r="C24" s="262">
        <f t="shared" si="13"/>
        <v>81475.687654803813</v>
      </c>
      <c r="D24" s="262">
        <f t="shared" si="14"/>
        <v>977708.25185764569</v>
      </c>
      <c r="E24" s="277">
        <f t="shared" si="15"/>
        <v>22487289.79272585</v>
      </c>
    </row>
    <row r="25" spans="1:7">
      <c r="A25" s="276">
        <v>24</v>
      </c>
      <c r="B25" s="261">
        <f t="shared" si="12"/>
        <v>21.242999999999999</v>
      </c>
      <c r="C25" s="262">
        <f t="shared" si="13"/>
        <v>78457.217279417542</v>
      </c>
      <c r="D25" s="262">
        <f t="shared" si="14"/>
        <v>941486.60735301045</v>
      </c>
      <c r="E25" s="277">
        <f t="shared" si="15"/>
        <v>22595678.576472253</v>
      </c>
    </row>
    <row r="26" spans="1:7">
      <c r="A26" s="276">
        <v>25</v>
      </c>
      <c r="B26" s="261">
        <f t="shared" si="12"/>
        <v>22.023</v>
      </c>
      <c r="C26" s="262">
        <f t="shared" si="13"/>
        <v>75678.457370324963</v>
      </c>
      <c r="D26" s="262">
        <f t="shared" si="14"/>
        <v>908141.48844389955</v>
      </c>
      <c r="E26" s="277">
        <f t="shared" si="15"/>
        <v>22703537.21109749</v>
      </c>
    </row>
    <row r="27" spans="1:7">
      <c r="A27" s="276">
        <v>26</v>
      </c>
      <c r="B27" s="261">
        <f t="shared" si="12"/>
        <v>22.795000000000002</v>
      </c>
      <c r="C27" s="262">
        <f t="shared" si="13"/>
        <v>73115.449294435908</v>
      </c>
      <c r="D27" s="262">
        <f t="shared" si="14"/>
        <v>877385.3915332309</v>
      </c>
      <c r="E27" s="277">
        <f t="shared" si="15"/>
        <v>22812020.179864004</v>
      </c>
    </row>
    <row r="28" spans="1:7">
      <c r="A28" s="276">
        <v>27</v>
      </c>
      <c r="B28" s="261">
        <f t="shared" si="12"/>
        <v>23.56</v>
      </c>
      <c r="C28" s="262">
        <f t="shared" si="13"/>
        <v>70741.369552914548</v>
      </c>
      <c r="D28" s="262">
        <f t="shared" si="14"/>
        <v>848896.43463497458</v>
      </c>
      <c r="E28" s="277">
        <f t="shared" si="15"/>
        <v>22920203.735144313</v>
      </c>
    </row>
    <row r="29" spans="1:7">
      <c r="A29" s="276">
        <v>28</v>
      </c>
      <c r="B29" s="261">
        <f t="shared" si="12"/>
        <v>24.315999999999999</v>
      </c>
      <c r="C29" s="262">
        <f t="shared" si="13"/>
        <v>68541.975105554637</v>
      </c>
      <c r="D29" s="262">
        <f t="shared" si="14"/>
        <v>822503.7012666557</v>
      </c>
      <c r="E29" s="277">
        <f t="shared" si="15"/>
        <v>23030103.63546636</v>
      </c>
    </row>
    <row r="30" spans="1:7">
      <c r="A30" s="276">
        <v>29</v>
      </c>
      <c r="B30" s="261">
        <f t="shared" si="12"/>
        <v>25.065999999999999</v>
      </c>
      <c r="C30" s="262">
        <f t="shared" si="13"/>
        <v>66491.130083246899</v>
      </c>
      <c r="D30" s="262">
        <f t="shared" si="14"/>
        <v>797893.56099896273</v>
      </c>
      <c r="E30" s="277">
        <f t="shared" si="15"/>
        <v>23138913.26896992</v>
      </c>
    </row>
    <row r="31" spans="1:7" ht="19.5" thickBot="1">
      <c r="A31" s="280">
        <v>30</v>
      </c>
      <c r="B31" s="281">
        <f t="shared" si="12"/>
        <v>25.808</v>
      </c>
      <c r="C31" s="282">
        <f t="shared" si="13"/>
        <v>64579.45856581939</v>
      </c>
      <c r="D31" s="282">
        <f t="shared" si="14"/>
        <v>774953.50278983265</v>
      </c>
      <c r="E31" s="283">
        <f t="shared" si="15"/>
        <v>23248605.08369498</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C7A5C-0F9F-4C5E-AC6F-728F03229057}">
  <sheetPr>
    <pageSetUpPr fitToPage="1"/>
  </sheetPr>
  <dimension ref="A1:I14"/>
  <sheetViews>
    <sheetView zoomScale="80" zoomScaleNormal="80" workbookViewId="0">
      <pane xSplit="1" ySplit="2" topLeftCell="B3" activePane="bottomRight" state="frozen"/>
      <selection activeCell="G14" sqref="G14"/>
      <selection pane="topRight" activeCell="G14" sqref="G14"/>
      <selection pane="bottomLeft" activeCell="G14" sqref="G14"/>
      <selection pane="bottomRight"/>
    </sheetView>
  </sheetViews>
  <sheetFormatPr defaultColWidth="8.25" defaultRowHeight="18.75"/>
  <cols>
    <col min="1" max="1" width="18.875" style="288" customWidth="1"/>
    <col min="2" max="5" width="25.375" style="288" customWidth="1"/>
    <col min="6" max="8" width="28.125" style="288" customWidth="1"/>
    <col min="9" max="16384" width="8.25" style="288"/>
  </cols>
  <sheetData>
    <row r="1" spans="1:9" ht="28.5">
      <c r="A1" s="294" t="s">
        <v>255</v>
      </c>
      <c r="B1" s="290"/>
      <c r="C1" s="290"/>
      <c r="D1" s="290"/>
      <c r="E1" s="290"/>
      <c r="F1" s="290"/>
    </row>
    <row r="2" spans="1:9" s="289" customFormat="1" ht="34.5" customHeight="1">
      <c r="A2" s="291" t="s">
        <v>254</v>
      </c>
      <c r="B2" s="291" t="s">
        <v>253</v>
      </c>
      <c r="C2" s="291" t="s">
        <v>252</v>
      </c>
      <c r="D2" s="291" t="s">
        <v>251</v>
      </c>
      <c r="E2" s="291" t="s">
        <v>250</v>
      </c>
      <c r="F2" s="290"/>
      <c r="G2" s="290"/>
      <c r="H2" s="290"/>
      <c r="I2" s="290"/>
    </row>
    <row r="3" spans="1:9" s="289" customFormat="1" ht="36" customHeight="1">
      <c r="A3" s="293">
        <v>22737</v>
      </c>
      <c r="B3" s="291" t="s">
        <v>249</v>
      </c>
      <c r="C3" s="291"/>
      <c r="D3" s="291"/>
      <c r="E3" s="291"/>
      <c r="F3" s="290"/>
      <c r="G3" s="290"/>
      <c r="H3" s="290"/>
      <c r="I3" s="290"/>
    </row>
    <row r="4" spans="1:9" s="289" customFormat="1" ht="36" customHeight="1">
      <c r="A4" s="293">
        <v>24381</v>
      </c>
      <c r="B4" s="291"/>
      <c r="C4" s="291" t="s">
        <v>249</v>
      </c>
      <c r="D4" s="291"/>
      <c r="E4" s="291"/>
      <c r="F4" s="290"/>
      <c r="G4" s="290"/>
      <c r="H4" s="290"/>
      <c r="I4" s="290"/>
    </row>
    <row r="5" spans="1:9" s="289" customFormat="1" ht="36" customHeight="1">
      <c r="A5" s="293">
        <v>24513</v>
      </c>
      <c r="B5" s="291"/>
      <c r="C5" s="305" t="s">
        <v>311</v>
      </c>
      <c r="D5" s="291"/>
      <c r="E5" s="291"/>
      <c r="F5" s="290"/>
      <c r="G5" s="290"/>
      <c r="H5" s="290"/>
      <c r="I5" s="290"/>
    </row>
    <row r="6" spans="1:9" s="289" customFormat="1" ht="36" customHeight="1">
      <c r="A6" s="293">
        <v>26908</v>
      </c>
      <c r="B6" s="291"/>
      <c r="C6" s="291" t="s">
        <v>248</v>
      </c>
      <c r="D6" s="291"/>
      <c r="E6" s="291"/>
      <c r="F6" s="290"/>
      <c r="G6" s="290"/>
      <c r="H6" s="290"/>
      <c r="I6" s="290"/>
    </row>
    <row r="7" spans="1:9" s="289" customFormat="1" ht="36" customHeight="1">
      <c r="A7" s="293">
        <v>37165</v>
      </c>
      <c r="B7" s="291"/>
      <c r="C7" s="291"/>
      <c r="D7" s="291" t="s">
        <v>247</v>
      </c>
      <c r="E7" s="291"/>
      <c r="F7" s="290"/>
      <c r="G7" s="290"/>
      <c r="H7" s="290"/>
      <c r="I7" s="290"/>
    </row>
    <row r="8" spans="1:9" s="289" customFormat="1" ht="36" customHeight="1">
      <c r="A8" s="293">
        <v>37257</v>
      </c>
      <c r="B8" s="291"/>
      <c r="C8" s="291" t="s">
        <v>246</v>
      </c>
      <c r="D8" s="291" t="s">
        <v>245</v>
      </c>
      <c r="E8" s="292" t="s">
        <v>244</v>
      </c>
      <c r="F8" s="290"/>
      <c r="G8" s="290"/>
      <c r="H8" s="290"/>
      <c r="I8" s="290"/>
    </row>
    <row r="9" spans="1:9" s="289" customFormat="1" ht="36" customHeight="1">
      <c r="A9" s="293">
        <v>37865</v>
      </c>
      <c r="B9" s="291" t="s">
        <v>243</v>
      </c>
      <c r="C9" s="291" t="s">
        <v>242</v>
      </c>
      <c r="D9" s="291"/>
      <c r="E9" s="291"/>
      <c r="F9" s="290"/>
      <c r="G9" s="290"/>
      <c r="H9" s="290"/>
      <c r="I9" s="290"/>
    </row>
    <row r="10" spans="1:9" s="289" customFormat="1" ht="36" customHeight="1">
      <c r="A10" s="293">
        <v>38626</v>
      </c>
      <c r="B10" s="292"/>
      <c r="C10" s="291" t="s">
        <v>241</v>
      </c>
      <c r="D10" s="291"/>
      <c r="E10" s="291"/>
      <c r="F10" s="290"/>
      <c r="G10" s="290"/>
      <c r="H10" s="290"/>
      <c r="I10" s="290"/>
    </row>
    <row r="11" spans="1:9" s="289" customFormat="1" ht="36" customHeight="1">
      <c r="A11" s="293">
        <v>40969</v>
      </c>
      <c r="B11" s="292" t="s">
        <v>240</v>
      </c>
      <c r="C11" s="291"/>
      <c r="D11" s="291"/>
      <c r="E11" s="291"/>
      <c r="F11" s="290"/>
      <c r="G11" s="290"/>
      <c r="H11" s="290"/>
      <c r="I11" s="290"/>
    </row>
    <row r="12" spans="1:9" s="289" customFormat="1" ht="36" customHeight="1">
      <c r="A12" s="293">
        <v>41730</v>
      </c>
      <c r="B12" s="291"/>
      <c r="C12" s="291" t="s">
        <v>239</v>
      </c>
      <c r="D12" s="291"/>
      <c r="E12" s="291"/>
      <c r="F12" s="290"/>
      <c r="G12" s="290"/>
      <c r="H12" s="290"/>
      <c r="I12" s="290"/>
    </row>
    <row r="13" spans="1:9" s="289" customFormat="1" ht="36" customHeight="1">
      <c r="A13" s="293">
        <v>42736</v>
      </c>
      <c r="B13" s="291"/>
      <c r="C13" s="291"/>
      <c r="D13" s="292" t="s">
        <v>238</v>
      </c>
      <c r="E13" s="291"/>
      <c r="F13" s="290"/>
      <c r="G13" s="290"/>
      <c r="H13" s="290"/>
      <c r="I13" s="290"/>
    </row>
    <row r="14" spans="1:9" s="289" customFormat="1" ht="36" customHeight="1">
      <c r="A14" s="293">
        <v>43221</v>
      </c>
      <c r="B14" s="291"/>
      <c r="C14" s="291"/>
      <c r="D14" s="292" t="s">
        <v>237</v>
      </c>
      <c r="E14" s="291"/>
      <c r="F14" s="290"/>
      <c r="G14" s="290"/>
      <c r="H14" s="290"/>
      <c r="I14" s="290"/>
    </row>
  </sheetData>
  <phoneticPr fontId="2"/>
  <pageMargins left="0.87" right="0.28000000000000003" top="0.7" bottom="0.55118110236220474"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9B1F8-496F-4399-B375-BFA4ED9B562A}">
  <dimension ref="A1:P38"/>
  <sheetViews>
    <sheetView zoomScale="110" zoomScaleNormal="110" workbookViewId="0"/>
  </sheetViews>
  <sheetFormatPr defaultColWidth="8.625" defaultRowHeight="18.75"/>
  <cols>
    <col min="1" max="2" width="2.875" style="288" customWidth="1"/>
    <col min="3" max="3" width="4.25" style="288" customWidth="1"/>
    <col min="4" max="13" width="8.875" style="288" customWidth="1"/>
    <col min="14" max="15" width="9.75" style="295" customWidth="1"/>
    <col min="16" max="16" width="10.625" style="295" bestFit="1" customWidth="1"/>
    <col min="17" max="20" width="8.875" style="288" customWidth="1"/>
    <col min="21" max="16384" width="8.625" style="288"/>
  </cols>
  <sheetData>
    <row r="1" spans="1:16" ht="36" customHeight="1">
      <c r="A1" s="294" t="s">
        <v>310</v>
      </c>
    </row>
    <row r="2" spans="1:16" ht="6.95" customHeight="1">
      <c r="A2" s="304"/>
    </row>
    <row r="3" spans="1:16" ht="13.5" customHeight="1">
      <c r="A3" s="318"/>
      <c r="B3" s="322"/>
      <c r="C3" s="318" t="s">
        <v>309</v>
      </c>
      <c r="D3" s="319"/>
      <c r="E3" s="319"/>
      <c r="F3" s="319"/>
      <c r="G3" s="319"/>
      <c r="H3" s="319"/>
      <c r="I3" s="319"/>
      <c r="J3" s="319"/>
      <c r="K3" s="319"/>
      <c r="L3" s="319"/>
      <c r="M3" s="319"/>
      <c r="N3" s="315" t="s">
        <v>308</v>
      </c>
      <c r="O3" s="316"/>
      <c r="P3" s="317"/>
    </row>
    <row r="4" spans="1:16">
      <c r="A4" s="323"/>
      <c r="B4" s="324"/>
      <c r="C4" s="320"/>
      <c r="D4" s="321"/>
      <c r="E4" s="321"/>
      <c r="F4" s="321"/>
      <c r="G4" s="321"/>
      <c r="H4" s="321"/>
      <c r="I4" s="321"/>
      <c r="J4" s="321"/>
      <c r="K4" s="321"/>
      <c r="L4" s="321"/>
      <c r="M4" s="321"/>
      <c r="N4" s="303" t="s">
        <v>307</v>
      </c>
      <c r="O4" s="302" t="s">
        <v>306</v>
      </c>
      <c r="P4" s="301" t="s">
        <v>305</v>
      </c>
    </row>
    <row r="5" spans="1:16">
      <c r="A5" s="331" t="s">
        <v>304</v>
      </c>
      <c r="B5" s="332"/>
      <c r="C5" s="299" t="s">
        <v>303</v>
      </c>
      <c r="D5" s="297"/>
      <c r="E5" s="297"/>
      <c r="F5" s="297"/>
      <c r="G5" s="297"/>
      <c r="H5" s="297"/>
      <c r="I5" s="297"/>
      <c r="J5" s="297"/>
      <c r="K5" s="297"/>
      <c r="L5" s="297"/>
      <c r="M5" s="297"/>
      <c r="N5" s="314" t="s">
        <v>258</v>
      </c>
      <c r="O5" s="325" t="s">
        <v>302</v>
      </c>
      <c r="P5" s="326" t="s">
        <v>292</v>
      </c>
    </row>
    <row r="6" spans="1:16">
      <c r="A6" s="333"/>
      <c r="B6" s="334"/>
      <c r="C6" s="300"/>
      <c r="D6" s="296" t="s">
        <v>301</v>
      </c>
      <c r="E6" s="296"/>
      <c r="F6" s="296"/>
      <c r="G6" s="296"/>
      <c r="H6" s="296"/>
      <c r="I6" s="296"/>
      <c r="J6" s="296"/>
      <c r="K6" s="296"/>
      <c r="L6" s="296"/>
      <c r="M6" s="296"/>
      <c r="N6" s="314"/>
      <c r="O6" s="325"/>
      <c r="P6" s="326"/>
    </row>
    <row r="7" spans="1:16">
      <c r="A7" s="333"/>
      <c r="B7" s="334"/>
      <c r="C7" s="299" t="s">
        <v>300</v>
      </c>
      <c r="D7" s="297"/>
      <c r="E7" s="297"/>
      <c r="F7" s="297"/>
      <c r="G7" s="297"/>
      <c r="H7" s="297"/>
      <c r="I7" s="297"/>
      <c r="J7" s="297"/>
      <c r="K7" s="297"/>
      <c r="L7" s="297"/>
      <c r="M7" s="297"/>
      <c r="N7" s="329" t="s">
        <v>268</v>
      </c>
      <c r="O7" s="325" t="s">
        <v>293</v>
      </c>
      <c r="P7" s="326" t="s">
        <v>292</v>
      </c>
    </row>
    <row r="8" spans="1:16">
      <c r="A8" s="335"/>
      <c r="B8" s="336"/>
      <c r="C8" s="300"/>
      <c r="D8" s="296" t="s">
        <v>299</v>
      </c>
      <c r="E8" s="296"/>
      <c r="F8" s="296"/>
      <c r="G8" s="296"/>
      <c r="H8" s="296"/>
      <c r="I8" s="296"/>
      <c r="J8" s="296"/>
      <c r="K8" s="296"/>
      <c r="L8" s="296"/>
      <c r="M8" s="296"/>
      <c r="N8" s="330"/>
      <c r="O8" s="325"/>
      <c r="P8" s="326"/>
    </row>
    <row r="9" spans="1:16">
      <c r="A9" s="337" t="s">
        <v>298</v>
      </c>
      <c r="B9" s="337" t="s">
        <v>297</v>
      </c>
      <c r="C9" s="299" t="s">
        <v>296</v>
      </c>
      <c r="D9" s="297"/>
      <c r="E9" s="297"/>
      <c r="F9" s="297"/>
      <c r="G9" s="297"/>
      <c r="H9" s="297"/>
      <c r="I9" s="297"/>
      <c r="J9" s="297"/>
      <c r="K9" s="297"/>
      <c r="L9" s="297"/>
      <c r="M9" s="297"/>
      <c r="N9" s="329" t="s">
        <v>268</v>
      </c>
      <c r="O9" s="325" t="s">
        <v>293</v>
      </c>
      <c r="P9" s="326" t="s">
        <v>292</v>
      </c>
    </row>
    <row r="10" spans="1:16">
      <c r="A10" s="338"/>
      <c r="B10" s="338"/>
      <c r="C10" s="300"/>
      <c r="D10" s="296" t="s">
        <v>295</v>
      </c>
      <c r="E10" s="296"/>
      <c r="F10" s="296"/>
      <c r="G10" s="296"/>
      <c r="H10" s="296"/>
      <c r="I10" s="296"/>
      <c r="J10" s="296"/>
      <c r="K10" s="296"/>
      <c r="L10" s="296"/>
      <c r="M10" s="296"/>
      <c r="N10" s="330"/>
      <c r="O10" s="325"/>
      <c r="P10" s="326"/>
    </row>
    <row r="11" spans="1:16">
      <c r="A11" s="338"/>
      <c r="B11" s="338"/>
      <c r="C11" s="299" t="s">
        <v>294</v>
      </c>
      <c r="D11" s="297"/>
      <c r="E11" s="297"/>
      <c r="F11" s="297"/>
      <c r="G11" s="297"/>
      <c r="H11" s="297"/>
      <c r="I11" s="297"/>
      <c r="J11" s="297"/>
      <c r="K11" s="297"/>
      <c r="L11" s="297"/>
      <c r="M11" s="297"/>
      <c r="N11" s="314" t="s">
        <v>258</v>
      </c>
      <c r="O11" s="325" t="s">
        <v>293</v>
      </c>
      <c r="P11" s="326" t="s">
        <v>292</v>
      </c>
    </row>
    <row r="12" spans="1:16">
      <c r="A12" s="338"/>
      <c r="B12" s="338"/>
      <c r="C12" s="300"/>
      <c r="D12" s="296" t="s">
        <v>291</v>
      </c>
      <c r="E12" s="296"/>
      <c r="F12" s="296"/>
      <c r="G12" s="296"/>
      <c r="H12" s="296"/>
      <c r="I12" s="296"/>
      <c r="J12" s="296"/>
      <c r="K12" s="296"/>
      <c r="L12" s="296"/>
      <c r="M12" s="296"/>
      <c r="N12" s="314"/>
      <c r="O12" s="325"/>
      <c r="P12" s="326"/>
    </row>
    <row r="13" spans="1:16">
      <c r="A13" s="338"/>
      <c r="B13" s="338"/>
      <c r="C13" s="299" t="s">
        <v>290</v>
      </c>
      <c r="D13" s="297"/>
      <c r="E13" s="297"/>
      <c r="F13" s="297"/>
      <c r="G13" s="297"/>
      <c r="H13" s="297"/>
      <c r="I13" s="297"/>
      <c r="J13" s="297"/>
      <c r="K13" s="297"/>
      <c r="L13" s="297"/>
      <c r="M13" s="297"/>
      <c r="N13" s="329" t="s">
        <v>268</v>
      </c>
      <c r="O13" s="325" t="s">
        <v>258</v>
      </c>
      <c r="P13" s="327" t="s">
        <v>287</v>
      </c>
    </row>
    <row r="14" spans="1:16">
      <c r="A14" s="338"/>
      <c r="B14" s="338"/>
      <c r="C14" s="300"/>
      <c r="D14" s="296" t="s">
        <v>289</v>
      </c>
      <c r="E14" s="296"/>
      <c r="F14" s="296"/>
      <c r="G14" s="296"/>
      <c r="H14" s="296"/>
      <c r="I14" s="296"/>
      <c r="J14" s="296"/>
      <c r="K14" s="296"/>
      <c r="L14" s="296"/>
      <c r="M14" s="296"/>
      <c r="N14" s="330"/>
      <c r="O14" s="325"/>
      <c r="P14" s="326"/>
    </row>
    <row r="15" spans="1:16">
      <c r="A15" s="338"/>
      <c r="B15" s="338"/>
      <c r="C15" s="299" t="s">
        <v>288</v>
      </c>
      <c r="D15" s="297"/>
      <c r="E15" s="297"/>
      <c r="F15" s="297"/>
      <c r="G15" s="297"/>
      <c r="H15" s="297"/>
      <c r="I15" s="297"/>
      <c r="J15" s="297"/>
      <c r="K15" s="297"/>
      <c r="L15" s="297"/>
      <c r="M15" s="297"/>
      <c r="N15" s="329" t="s">
        <v>268</v>
      </c>
      <c r="O15" s="325" t="s">
        <v>258</v>
      </c>
      <c r="P15" s="327" t="s">
        <v>287</v>
      </c>
    </row>
    <row r="16" spans="1:16">
      <c r="A16" s="338"/>
      <c r="B16" s="338"/>
      <c r="C16" s="300"/>
      <c r="D16" s="296" t="s">
        <v>286</v>
      </c>
      <c r="E16" s="296"/>
      <c r="F16" s="296"/>
      <c r="G16" s="296"/>
      <c r="H16" s="296"/>
      <c r="I16" s="296"/>
      <c r="J16" s="296"/>
      <c r="K16" s="296"/>
      <c r="L16" s="296"/>
      <c r="M16" s="296"/>
      <c r="N16" s="330"/>
      <c r="O16" s="325"/>
      <c r="P16" s="326"/>
    </row>
    <row r="17" spans="1:16" ht="18" customHeight="1">
      <c r="A17" s="338"/>
      <c r="B17" s="338"/>
      <c r="C17" s="298" t="s">
        <v>285</v>
      </c>
      <c r="D17" s="298"/>
      <c r="E17" s="298"/>
      <c r="F17" s="298"/>
      <c r="G17" s="298"/>
      <c r="H17" s="298"/>
      <c r="I17" s="298"/>
      <c r="J17" s="298"/>
      <c r="K17" s="298"/>
      <c r="L17" s="298" t="s">
        <v>284</v>
      </c>
      <c r="N17" s="329" t="s">
        <v>268</v>
      </c>
      <c r="O17" s="328" t="s">
        <v>283</v>
      </c>
      <c r="P17" s="327" t="s">
        <v>287</v>
      </c>
    </row>
    <row r="18" spans="1:16">
      <c r="A18" s="338"/>
      <c r="B18" s="338"/>
      <c r="C18" s="298"/>
      <c r="D18" s="298" t="s">
        <v>282</v>
      </c>
      <c r="E18" s="298"/>
      <c r="F18" s="298"/>
      <c r="G18" s="298"/>
      <c r="H18" s="298"/>
      <c r="I18" s="298"/>
      <c r="J18" s="298"/>
      <c r="K18" s="298"/>
      <c r="L18" s="298"/>
      <c r="M18" s="298"/>
      <c r="N18" s="330"/>
      <c r="O18" s="328"/>
      <c r="P18" s="326"/>
    </row>
    <row r="19" spans="1:16" ht="18" customHeight="1">
      <c r="A19" s="338"/>
      <c r="B19" s="338"/>
      <c r="C19" s="299" t="s">
        <v>281</v>
      </c>
      <c r="D19" s="297"/>
      <c r="E19" s="297"/>
      <c r="F19" s="297"/>
      <c r="G19" s="297"/>
      <c r="H19" s="297"/>
      <c r="I19" s="297"/>
      <c r="J19" s="297"/>
      <c r="K19" s="297"/>
      <c r="L19" s="297"/>
      <c r="M19" s="297"/>
      <c r="N19" s="329" t="s">
        <v>268</v>
      </c>
      <c r="O19" s="325" t="s">
        <v>258</v>
      </c>
      <c r="P19" s="327" t="s">
        <v>287</v>
      </c>
    </row>
    <row r="20" spans="1:16">
      <c r="A20" s="338"/>
      <c r="B20" s="338"/>
      <c r="C20" s="298"/>
      <c r="D20" s="296" t="s">
        <v>280</v>
      </c>
      <c r="E20" s="296"/>
      <c r="F20" s="296"/>
      <c r="G20" s="296"/>
      <c r="H20" s="296"/>
      <c r="I20" s="296"/>
      <c r="J20" s="296"/>
      <c r="K20" s="296"/>
      <c r="L20" s="296"/>
      <c r="M20" s="296"/>
      <c r="N20" s="330"/>
      <c r="O20" s="325"/>
      <c r="P20" s="326"/>
    </row>
    <row r="21" spans="1:16" ht="18" customHeight="1">
      <c r="A21" s="338"/>
      <c r="B21" s="338"/>
      <c r="C21" s="299" t="s">
        <v>279</v>
      </c>
      <c r="D21" s="297"/>
      <c r="E21" s="297"/>
      <c r="F21" s="297"/>
      <c r="G21" s="297"/>
      <c r="H21" s="297"/>
      <c r="I21" s="297"/>
      <c r="J21" s="297"/>
      <c r="K21" s="297"/>
      <c r="L21" s="297"/>
      <c r="M21" s="297"/>
      <c r="N21" s="314" t="s">
        <v>268</v>
      </c>
      <c r="O21" s="325" t="s">
        <v>258</v>
      </c>
      <c r="P21" s="327" t="s">
        <v>287</v>
      </c>
    </row>
    <row r="22" spans="1:16">
      <c r="A22" s="338"/>
      <c r="B22" s="338"/>
      <c r="C22" s="298"/>
      <c r="D22" s="296" t="s">
        <v>278</v>
      </c>
      <c r="E22" s="296"/>
      <c r="F22" s="296"/>
      <c r="G22" s="296"/>
      <c r="H22" s="296"/>
      <c r="I22" s="296"/>
      <c r="J22" s="296"/>
      <c r="K22" s="296"/>
      <c r="L22" s="296"/>
      <c r="M22" s="296"/>
      <c r="N22" s="314"/>
      <c r="O22" s="325"/>
      <c r="P22" s="326"/>
    </row>
    <row r="23" spans="1:16">
      <c r="A23" s="338"/>
      <c r="B23" s="338"/>
      <c r="C23" s="299" t="s">
        <v>277</v>
      </c>
      <c r="D23" s="297"/>
      <c r="E23" s="297"/>
      <c r="F23" s="297"/>
      <c r="G23" s="297"/>
      <c r="H23" s="297"/>
      <c r="I23" s="297"/>
      <c r="J23" s="297"/>
      <c r="K23" s="297"/>
      <c r="L23" s="297"/>
      <c r="M23" s="297"/>
      <c r="N23" s="314" t="s">
        <v>268</v>
      </c>
      <c r="O23" s="325" t="s">
        <v>258</v>
      </c>
      <c r="P23" s="326" t="s">
        <v>276</v>
      </c>
    </row>
    <row r="24" spans="1:16">
      <c r="A24" s="338"/>
      <c r="B24" s="338"/>
      <c r="C24" s="298"/>
      <c r="D24" s="296" t="s">
        <v>275</v>
      </c>
      <c r="E24" s="296"/>
      <c r="F24" s="296"/>
      <c r="G24" s="296"/>
      <c r="H24" s="296"/>
      <c r="I24" s="296"/>
      <c r="J24" s="296"/>
      <c r="K24" s="296"/>
      <c r="L24" s="296"/>
      <c r="M24" s="296"/>
      <c r="N24" s="314"/>
      <c r="O24" s="325"/>
      <c r="P24" s="326"/>
    </row>
    <row r="25" spans="1:16" ht="18" customHeight="1">
      <c r="A25" s="338"/>
      <c r="B25" s="338"/>
      <c r="C25" s="299" t="s">
        <v>274</v>
      </c>
      <c r="D25" s="297"/>
      <c r="E25" s="297"/>
      <c r="F25" s="297"/>
      <c r="G25" s="297"/>
      <c r="H25" s="297"/>
      <c r="I25" s="297"/>
      <c r="J25" s="297"/>
      <c r="K25" s="297"/>
      <c r="L25" s="297"/>
      <c r="M25" s="297"/>
      <c r="N25" s="314" t="s">
        <v>268</v>
      </c>
      <c r="O25" s="325" t="s">
        <v>258</v>
      </c>
      <c r="P25" s="327" t="s">
        <v>287</v>
      </c>
    </row>
    <row r="26" spans="1:16">
      <c r="A26" s="338"/>
      <c r="B26" s="339"/>
      <c r="C26" s="298"/>
      <c r="D26" s="296" t="s">
        <v>273</v>
      </c>
      <c r="E26" s="296"/>
      <c r="F26" s="296"/>
      <c r="G26" s="296"/>
      <c r="H26" s="296"/>
      <c r="I26" s="296"/>
      <c r="J26" s="296"/>
      <c r="K26" s="296"/>
      <c r="L26" s="296"/>
      <c r="M26" s="296"/>
      <c r="N26" s="314"/>
      <c r="O26" s="325"/>
      <c r="P26" s="326"/>
    </row>
    <row r="27" spans="1:16" ht="18" customHeight="1">
      <c r="A27" s="338"/>
      <c r="B27" s="337" t="s">
        <v>272</v>
      </c>
      <c r="C27" s="297" t="s">
        <v>271</v>
      </c>
      <c r="D27" s="297"/>
      <c r="E27" s="297"/>
      <c r="F27" s="297"/>
      <c r="G27" s="297"/>
      <c r="H27" s="297"/>
      <c r="I27" s="297"/>
      <c r="J27" s="297"/>
      <c r="K27" s="297"/>
      <c r="L27" s="297"/>
      <c r="M27" s="297"/>
      <c r="N27" s="314" t="s">
        <v>258</v>
      </c>
      <c r="O27" s="328" t="s">
        <v>265</v>
      </c>
      <c r="P27" s="327" t="s">
        <v>287</v>
      </c>
    </row>
    <row r="28" spans="1:16">
      <c r="A28" s="338"/>
      <c r="B28" s="338"/>
      <c r="C28" s="298"/>
      <c r="D28" s="296" t="s">
        <v>270</v>
      </c>
      <c r="E28" s="296"/>
      <c r="F28" s="296"/>
      <c r="G28" s="296"/>
      <c r="H28" s="296"/>
      <c r="I28" s="296"/>
      <c r="J28" s="296"/>
      <c r="K28" s="296"/>
      <c r="L28" s="296"/>
      <c r="M28" s="296"/>
      <c r="N28" s="314"/>
      <c r="O28" s="328"/>
      <c r="P28" s="326"/>
    </row>
    <row r="29" spans="1:16" ht="18" customHeight="1">
      <c r="A29" s="338"/>
      <c r="B29" s="338"/>
      <c r="C29" s="299" t="s">
        <v>269</v>
      </c>
      <c r="D29" s="297"/>
      <c r="E29" s="297"/>
      <c r="F29" s="297"/>
      <c r="G29" s="297"/>
      <c r="H29" s="297"/>
      <c r="I29" s="297"/>
      <c r="J29" s="297"/>
      <c r="K29" s="297"/>
      <c r="L29" s="297"/>
      <c r="M29" s="297"/>
      <c r="N29" s="314" t="s">
        <v>268</v>
      </c>
      <c r="O29" s="328" t="s">
        <v>265</v>
      </c>
      <c r="P29" s="327" t="s">
        <v>287</v>
      </c>
    </row>
    <row r="30" spans="1:16">
      <c r="A30" s="338"/>
      <c r="B30" s="338"/>
      <c r="C30" s="300"/>
      <c r="D30" s="296" t="s">
        <v>267</v>
      </c>
      <c r="E30" s="296"/>
      <c r="F30" s="296"/>
      <c r="G30" s="296"/>
      <c r="H30" s="296"/>
      <c r="I30" s="296"/>
      <c r="J30" s="296"/>
      <c r="K30" s="296"/>
      <c r="L30" s="296"/>
      <c r="M30" s="296"/>
      <c r="N30" s="314"/>
      <c r="O30" s="328"/>
      <c r="P30" s="326"/>
    </row>
    <row r="31" spans="1:16" ht="18" customHeight="1">
      <c r="A31" s="338"/>
      <c r="B31" s="338"/>
      <c r="C31" s="299" t="s">
        <v>266</v>
      </c>
      <c r="D31" s="297"/>
      <c r="E31" s="297"/>
      <c r="F31" s="297"/>
      <c r="G31" s="297"/>
      <c r="H31" s="297"/>
      <c r="I31" s="297"/>
      <c r="J31" s="297"/>
      <c r="K31" s="297"/>
      <c r="L31" s="297"/>
      <c r="M31" s="297"/>
      <c r="N31" s="314" t="s">
        <v>258</v>
      </c>
      <c r="O31" s="328" t="s">
        <v>265</v>
      </c>
      <c r="P31" s="327" t="s">
        <v>287</v>
      </c>
    </row>
    <row r="32" spans="1:16">
      <c r="A32" s="338"/>
      <c r="B32" s="338"/>
      <c r="C32" s="298"/>
      <c r="D32" s="296" t="s">
        <v>264</v>
      </c>
      <c r="E32" s="296"/>
      <c r="F32" s="296"/>
      <c r="G32" s="296"/>
      <c r="H32" s="296"/>
      <c r="I32" s="296"/>
      <c r="J32" s="296"/>
      <c r="K32" s="296"/>
      <c r="L32" s="296"/>
      <c r="M32" s="296"/>
      <c r="N32" s="314"/>
      <c r="O32" s="328"/>
      <c r="P32" s="326"/>
    </row>
    <row r="33" spans="1:16">
      <c r="A33" s="338"/>
      <c r="B33" s="338"/>
      <c r="C33" s="299" t="s">
        <v>263</v>
      </c>
      <c r="D33" s="297"/>
      <c r="E33" s="297"/>
      <c r="F33" s="297"/>
      <c r="G33" s="297"/>
      <c r="H33" s="297"/>
      <c r="I33" s="297"/>
      <c r="J33" s="297"/>
      <c r="K33" s="297"/>
      <c r="L33" s="297"/>
      <c r="M33" s="297"/>
      <c r="N33" s="314" t="s">
        <v>258</v>
      </c>
      <c r="O33" s="325" t="s">
        <v>258</v>
      </c>
      <c r="P33" s="326" t="s">
        <v>257</v>
      </c>
    </row>
    <row r="34" spans="1:16">
      <c r="A34" s="338"/>
      <c r="B34" s="338"/>
      <c r="C34" s="298"/>
      <c r="D34" s="296" t="s">
        <v>312</v>
      </c>
      <c r="E34" s="296"/>
      <c r="F34" s="296"/>
      <c r="G34" s="296"/>
      <c r="H34" s="296"/>
      <c r="I34" s="296"/>
      <c r="J34" s="296"/>
      <c r="K34" s="296"/>
      <c r="L34" s="296"/>
      <c r="M34" s="296"/>
      <c r="N34" s="314"/>
      <c r="O34" s="325"/>
      <c r="P34" s="326"/>
    </row>
    <row r="35" spans="1:16">
      <c r="A35" s="338"/>
      <c r="B35" s="338"/>
      <c r="C35" s="297" t="s">
        <v>262</v>
      </c>
      <c r="D35" s="297"/>
      <c r="E35" s="297"/>
      <c r="F35" s="297"/>
      <c r="G35" s="297"/>
      <c r="H35" s="297"/>
      <c r="I35" s="297"/>
      <c r="J35" s="297"/>
      <c r="K35" s="297"/>
      <c r="L35" s="297"/>
      <c r="M35" s="297"/>
      <c r="N35" s="314" t="s">
        <v>258</v>
      </c>
      <c r="O35" s="325" t="s">
        <v>261</v>
      </c>
      <c r="P35" s="326" t="s">
        <v>257</v>
      </c>
    </row>
    <row r="36" spans="1:16">
      <c r="A36" s="338"/>
      <c r="B36" s="338"/>
      <c r="C36" s="296"/>
      <c r="D36" s="296" t="s">
        <v>260</v>
      </c>
      <c r="E36" s="296"/>
      <c r="F36" s="296"/>
      <c r="G36" s="296"/>
      <c r="H36" s="296"/>
      <c r="I36" s="296"/>
      <c r="J36" s="296"/>
      <c r="K36" s="296"/>
      <c r="L36" s="296"/>
      <c r="M36" s="296"/>
      <c r="N36" s="314"/>
      <c r="O36" s="325"/>
      <c r="P36" s="326"/>
    </row>
    <row r="37" spans="1:16">
      <c r="A37" s="338"/>
      <c r="B37" s="338"/>
      <c r="C37" s="297" t="s">
        <v>259</v>
      </c>
      <c r="D37" s="297"/>
      <c r="E37" s="297"/>
      <c r="F37" s="297"/>
      <c r="G37" s="297"/>
      <c r="H37" s="297"/>
      <c r="I37" s="297"/>
      <c r="J37" s="297"/>
      <c r="K37" s="297"/>
      <c r="L37" s="297"/>
      <c r="M37" s="297"/>
      <c r="N37" s="314" t="s">
        <v>258</v>
      </c>
      <c r="O37" s="325" t="s">
        <v>258</v>
      </c>
      <c r="P37" s="326" t="s">
        <v>257</v>
      </c>
    </row>
    <row r="38" spans="1:16">
      <c r="A38" s="339"/>
      <c r="B38" s="339"/>
      <c r="C38" s="296"/>
      <c r="D38" s="296" t="s">
        <v>256</v>
      </c>
      <c r="E38" s="296"/>
      <c r="F38" s="296"/>
      <c r="G38" s="296"/>
      <c r="H38" s="296"/>
      <c r="I38" s="296"/>
      <c r="J38" s="296"/>
      <c r="K38" s="296"/>
      <c r="L38" s="296"/>
      <c r="M38" s="296"/>
      <c r="N38" s="314"/>
      <c r="O38" s="325"/>
      <c r="P38" s="326"/>
    </row>
  </sheetData>
  <mergeCells count="58">
    <mergeCell ref="O5:O6"/>
    <mergeCell ref="P5:P6"/>
    <mergeCell ref="O7:O8"/>
    <mergeCell ref="P7:P8"/>
    <mergeCell ref="N17:N18"/>
    <mergeCell ref="N15:N16"/>
    <mergeCell ref="N7:N8"/>
    <mergeCell ref="N13:N14"/>
    <mergeCell ref="N9:N10"/>
    <mergeCell ref="A5:B8"/>
    <mergeCell ref="N5:N6"/>
    <mergeCell ref="N11:N12"/>
    <mergeCell ref="A9:A38"/>
    <mergeCell ref="B9:B26"/>
    <mergeCell ref="B27:B38"/>
    <mergeCell ref="N29:N30"/>
    <mergeCell ref="N23:N24"/>
    <mergeCell ref="N19:N20"/>
    <mergeCell ref="N21:N22"/>
    <mergeCell ref="O9:O10"/>
    <mergeCell ref="P9:P10"/>
    <mergeCell ref="O11:O12"/>
    <mergeCell ref="P11:P12"/>
    <mergeCell ref="O19:O20"/>
    <mergeCell ref="P19:P20"/>
    <mergeCell ref="P17:P18"/>
    <mergeCell ref="O13:O14"/>
    <mergeCell ref="P13:P14"/>
    <mergeCell ref="O15:O16"/>
    <mergeCell ref="P15:P16"/>
    <mergeCell ref="O21:O22"/>
    <mergeCell ref="O37:O38"/>
    <mergeCell ref="P37:P38"/>
    <mergeCell ref="O29:O30"/>
    <mergeCell ref="P29:P30"/>
    <mergeCell ref="P21:P22"/>
    <mergeCell ref="N31:N32"/>
    <mergeCell ref="O31:O32"/>
    <mergeCell ref="P31:P32"/>
    <mergeCell ref="N33:N34"/>
    <mergeCell ref="O33:O34"/>
    <mergeCell ref="P33:P34"/>
    <mergeCell ref="N37:N38"/>
    <mergeCell ref="N3:P3"/>
    <mergeCell ref="C3:M4"/>
    <mergeCell ref="A3:B4"/>
    <mergeCell ref="N35:N36"/>
    <mergeCell ref="O35:O36"/>
    <mergeCell ref="P35:P36"/>
    <mergeCell ref="O23:O24"/>
    <mergeCell ref="P23:P24"/>
    <mergeCell ref="N25:N26"/>
    <mergeCell ref="O25:O26"/>
    <mergeCell ref="P25:P26"/>
    <mergeCell ref="N27:N28"/>
    <mergeCell ref="O27:O28"/>
    <mergeCell ref="P27:P28"/>
    <mergeCell ref="O17:O18"/>
  </mergeCells>
  <phoneticPr fontId="2"/>
  <pageMargins left="0.73" right="0.16" top="0.64"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出典URL</vt:lpstr>
      <vt:lpstr>第23回生命表</vt:lpstr>
      <vt:lpstr>平均余命</vt:lpstr>
      <vt:lpstr>平均寿命国際比較</vt:lpstr>
      <vt:lpstr>WPPシミュレーション</vt:lpstr>
      <vt:lpstr>現価率</vt:lpstr>
      <vt:lpstr>年金制度変遷</vt:lpstr>
      <vt:lpstr>年金制度一覧</vt:lpstr>
      <vt:lpstr>第23回生命表!Print_Area</vt:lpstr>
      <vt:lpstr>繰下利率</vt:lpstr>
      <vt:lpstr>繰上利率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PJ003</dc:creator>
  <cp:lastModifiedBy>錦織隆生</cp:lastModifiedBy>
  <cp:lastPrinted>2022-06-01T02:27:07Z</cp:lastPrinted>
  <dcterms:created xsi:type="dcterms:W3CDTF">2021-11-08T04:24:04Z</dcterms:created>
  <dcterms:modified xsi:type="dcterms:W3CDTF">2022-07-31T02:50:24Z</dcterms:modified>
</cp:coreProperties>
</file>